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.fr\Desktop\"/>
    </mc:Choice>
  </mc:AlternateContent>
  <bookViews>
    <workbookView xWindow="0" yWindow="0" windowWidth="28800" windowHeight="12330" tabRatio="850" activeTab="1"/>
  </bookViews>
  <sheets>
    <sheet name="הסברים למילוי בקשה" sheetId="14" r:id="rId1"/>
    <sheet name="דף ראשי" sheetId="15" r:id="rId2"/>
    <sheet name="כח אדם" sheetId="12" r:id="rId3"/>
    <sheet name="חומרים" sheetId="11" r:id="rId4"/>
    <sheet name="קבלני משנה בישראל" sheetId="17" r:id="rId5"/>
    <sheet name="קבלני משנה חוץ לארץ" sheetId="18" r:id="rId6"/>
    <sheet name="ציוד " sheetId="16" r:id="rId7"/>
    <sheet name="שיווק" sheetId="21" r:id="rId8"/>
    <sheet name="שונות ופטנטים" sheetId="7" r:id="rId9"/>
    <sheet name="ציוד יעודי (תוכניות מגנ&quot;ט)" sheetId="20" r:id="rId10"/>
  </sheets>
  <definedNames>
    <definedName name="bud">#REF!</definedName>
    <definedName name="EQU">#REF!</definedName>
    <definedName name="MAT">#REF!</definedName>
    <definedName name="other">#REF!</definedName>
    <definedName name="otr">#REF!</definedName>
    <definedName name="SUB">#REF!</definedName>
    <definedName name="wag">#REF!</definedName>
    <definedName name="_xlnm.Print_Titles" localSheetId="2">'כח אדם'!$2:$3</definedName>
    <definedName name="מספר_תיק">#REF!</definedName>
    <definedName name="נספח_1___כח_אדם">#REF!</definedName>
  </definedNames>
  <calcPr calcId="162913"/>
</workbook>
</file>

<file path=xl/calcChain.xml><?xml version="1.0" encoding="utf-8"?>
<calcChain xmlns="http://schemas.openxmlformats.org/spreadsheetml/2006/main">
  <c r="G31" i="15" l="1"/>
  <c r="H31" i="15"/>
  <c r="D31" i="15"/>
  <c r="I26" i="21"/>
  <c r="E26" i="21"/>
  <c r="D26" i="21"/>
  <c r="H25" i="21"/>
  <c r="J25" i="21" s="1"/>
  <c r="K25" i="21"/>
  <c r="G25" i="21"/>
  <c r="F25" i="21"/>
  <c r="H24" i="21"/>
  <c r="G24" i="21"/>
  <c r="F24" i="21"/>
  <c r="H23" i="21"/>
  <c r="K23" i="21" s="1"/>
  <c r="G23" i="21"/>
  <c r="F23" i="21"/>
  <c r="H22" i="21"/>
  <c r="J22" i="21" s="1"/>
  <c r="G22" i="21"/>
  <c r="F22" i="21"/>
  <c r="H21" i="21"/>
  <c r="G21" i="21"/>
  <c r="F21" i="21"/>
  <c r="H20" i="21"/>
  <c r="J20" i="21" s="1"/>
  <c r="G20" i="21"/>
  <c r="F20" i="21"/>
  <c r="K19" i="21"/>
  <c r="H19" i="21"/>
  <c r="J19" i="21" s="1"/>
  <c r="G19" i="21"/>
  <c r="F19" i="21"/>
  <c r="J18" i="21"/>
  <c r="H18" i="21"/>
  <c r="K18" i="21" s="1"/>
  <c r="G18" i="21"/>
  <c r="F18" i="21"/>
  <c r="H17" i="21"/>
  <c r="K17" i="21" s="1"/>
  <c r="G17" i="21"/>
  <c r="F17" i="21"/>
  <c r="H16" i="21"/>
  <c r="G16" i="21"/>
  <c r="F16" i="21"/>
  <c r="H15" i="21"/>
  <c r="K15" i="21" s="1"/>
  <c r="G15" i="21"/>
  <c r="F15" i="21"/>
  <c r="H14" i="21"/>
  <c r="K14" i="21" s="1"/>
  <c r="G14" i="21"/>
  <c r="F14" i="21"/>
  <c r="H13" i="21"/>
  <c r="J13" i="21"/>
  <c r="G13" i="21"/>
  <c r="F13" i="21"/>
  <c r="H12" i="21"/>
  <c r="J12" i="21" s="1"/>
  <c r="G12" i="21"/>
  <c r="F12" i="21"/>
  <c r="H11" i="21"/>
  <c r="K11" i="21" s="1"/>
  <c r="J11" i="21"/>
  <c r="G11" i="21"/>
  <c r="F11" i="21"/>
  <c r="J10" i="21"/>
  <c r="H10" i="21"/>
  <c r="K10" i="21" s="1"/>
  <c r="G10" i="21"/>
  <c r="F10" i="21"/>
  <c r="H9" i="21"/>
  <c r="G9" i="21"/>
  <c r="F9" i="21"/>
  <c r="H8" i="21"/>
  <c r="J8" i="21" s="1"/>
  <c r="G8" i="21"/>
  <c r="F8" i="21"/>
  <c r="H7" i="21"/>
  <c r="G7" i="21"/>
  <c r="F7" i="21"/>
  <c r="H6" i="21"/>
  <c r="K6" i="21" s="1"/>
  <c r="G6" i="21"/>
  <c r="F6" i="21"/>
  <c r="I1" i="21"/>
  <c r="F1" i="21"/>
  <c r="A50" i="16"/>
  <c r="K5" i="12"/>
  <c r="J5" i="12" s="1"/>
  <c r="K6" i="12"/>
  <c r="J6" i="12"/>
  <c r="L6" i="12" s="1"/>
  <c r="K7" i="12"/>
  <c r="K8" i="12"/>
  <c r="J8" i="12" s="1"/>
  <c r="K9" i="12"/>
  <c r="J9" i="12" s="1"/>
  <c r="K10" i="12"/>
  <c r="J10" i="12"/>
  <c r="O10" i="12" s="1"/>
  <c r="K11" i="12"/>
  <c r="J11" i="12" s="1"/>
  <c r="K12" i="12"/>
  <c r="J12" i="12" s="1"/>
  <c r="K13" i="12"/>
  <c r="J13" i="12" s="1"/>
  <c r="K14" i="12"/>
  <c r="J14" i="12" s="1"/>
  <c r="O14" i="12" s="1"/>
  <c r="K15" i="12"/>
  <c r="J15" i="12" s="1"/>
  <c r="K16" i="12"/>
  <c r="J16" i="12" s="1"/>
  <c r="M16" i="12" s="1"/>
  <c r="K17" i="12"/>
  <c r="J17" i="12" s="1"/>
  <c r="K18" i="12"/>
  <c r="J18" i="12" s="1"/>
  <c r="K19" i="12"/>
  <c r="J19" i="12" s="1"/>
  <c r="O19" i="12" s="1"/>
  <c r="K20" i="12"/>
  <c r="J20" i="12" s="1"/>
  <c r="K21" i="12"/>
  <c r="J21" i="12" s="1"/>
  <c r="O21" i="12" s="1"/>
  <c r="R21" i="12" s="1"/>
  <c r="K22" i="12"/>
  <c r="J22" i="12" s="1"/>
  <c r="K23" i="12"/>
  <c r="J23" i="12" s="1"/>
  <c r="K24" i="12"/>
  <c r="J24" i="12" s="1"/>
  <c r="K25" i="12"/>
  <c r="J25" i="12" s="1"/>
  <c r="K26" i="12"/>
  <c r="J26" i="12" s="1"/>
  <c r="K27" i="12"/>
  <c r="J27" i="12" s="1"/>
  <c r="L27" i="12" s="1"/>
  <c r="K28" i="12"/>
  <c r="J28" i="12" s="1"/>
  <c r="K29" i="12"/>
  <c r="J29" i="12" s="1"/>
  <c r="K30" i="12"/>
  <c r="J30" i="12"/>
  <c r="K31" i="12"/>
  <c r="J31" i="12" s="1"/>
  <c r="K32" i="12"/>
  <c r="J32" i="12" s="1"/>
  <c r="K33" i="12"/>
  <c r="J33" i="12" s="1"/>
  <c r="K34" i="12"/>
  <c r="J34" i="12" s="1"/>
  <c r="K35" i="12"/>
  <c r="J35" i="12" s="1"/>
  <c r="K36" i="12"/>
  <c r="J36" i="12" s="1"/>
  <c r="K37" i="12"/>
  <c r="J37" i="12" s="1"/>
  <c r="K38" i="12"/>
  <c r="J38" i="12" s="1"/>
  <c r="K4" i="12"/>
  <c r="J4" i="12" s="1"/>
  <c r="D65" i="15"/>
  <c r="D66" i="15" s="1"/>
  <c r="A27" i="21" s="1"/>
  <c r="N5" i="12"/>
  <c r="N6" i="12"/>
  <c r="J7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M27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4" i="12"/>
  <c r="D26" i="15"/>
  <c r="D33" i="15"/>
  <c r="D27" i="15"/>
  <c r="D28" i="15"/>
  <c r="D29" i="15"/>
  <c r="D30" i="15"/>
  <c r="D32" i="15"/>
  <c r="F14" i="20"/>
  <c r="F6" i="20"/>
  <c r="G26" i="15"/>
  <c r="G27" i="15"/>
  <c r="G28" i="15"/>
  <c r="G29" i="15"/>
  <c r="G30" i="15"/>
  <c r="G32" i="15"/>
  <c r="H26" i="15"/>
  <c r="H27" i="15"/>
  <c r="H28" i="15"/>
  <c r="H29" i="15"/>
  <c r="H30" i="15"/>
  <c r="H32" i="15"/>
  <c r="E26" i="20"/>
  <c r="G14" i="20"/>
  <c r="H14" i="20"/>
  <c r="I26" i="20"/>
  <c r="D26" i="20"/>
  <c r="H6" i="20"/>
  <c r="H7" i="20"/>
  <c r="J7" i="20" s="1"/>
  <c r="H8" i="20"/>
  <c r="H9" i="20"/>
  <c r="K9" i="20" s="1"/>
  <c r="H10" i="20"/>
  <c r="K10" i="20" s="1"/>
  <c r="J10" i="20"/>
  <c r="H11" i="20"/>
  <c r="J11" i="20" s="1"/>
  <c r="H12" i="20"/>
  <c r="H13" i="20"/>
  <c r="K13" i="20" s="1"/>
  <c r="H15" i="20"/>
  <c r="H16" i="20"/>
  <c r="K16" i="20" s="1"/>
  <c r="H17" i="20"/>
  <c r="H18" i="20"/>
  <c r="J18" i="20" s="1"/>
  <c r="H19" i="20"/>
  <c r="J19" i="20" s="1"/>
  <c r="H20" i="20"/>
  <c r="J20" i="20"/>
  <c r="H21" i="20"/>
  <c r="H22" i="20"/>
  <c r="H23" i="20"/>
  <c r="K23" i="20"/>
  <c r="H24" i="20"/>
  <c r="J24" i="20" s="1"/>
  <c r="H25" i="20"/>
  <c r="J25" i="20"/>
  <c r="K25" i="20"/>
  <c r="F7" i="20"/>
  <c r="F8" i="20"/>
  <c r="F9" i="20"/>
  <c r="F10" i="20"/>
  <c r="F11" i="20"/>
  <c r="F12" i="20"/>
  <c r="F13" i="20"/>
  <c r="F15" i="20"/>
  <c r="F16" i="20"/>
  <c r="F17" i="20"/>
  <c r="F18" i="20"/>
  <c r="F19" i="20"/>
  <c r="F20" i="20"/>
  <c r="F21" i="20"/>
  <c r="F22" i="20"/>
  <c r="F23" i="20"/>
  <c r="F24" i="20"/>
  <c r="F25" i="20"/>
  <c r="G25" i="20"/>
  <c r="K24" i="20"/>
  <c r="G24" i="20"/>
  <c r="G23" i="20"/>
  <c r="G22" i="20"/>
  <c r="G21" i="20"/>
  <c r="K20" i="20"/>
  <c r="G20" i="20"/>
  <c r="K19" i="20"/>
  <c r="G19" i="20"/>
  <c r="G18" i="20"/>
  <c r="G17" i="20"/>
  <c r="G16" i="20"/>
  <c r="G15" i="20"/>
  <c r="G13" i="20"/>
  <c r="G12" i="20"/>
  <c r="G11" i="20"/>
  <c r="G10" i="20"/>
  <c r="G9" i="20"/>
  <c r="G8" i="20"/>
  <c r="K7" i="20"/>
  <c r="G7" i="20"/>
  <c r="G6" i="20"/>
  <c r="I1" i="20"/>
  <c r="G1" i="20"/>
  <c r="E26" i="11"/>
  <c r="F21" i="11"/>
  <c r="H21" i="11"/>
  <c r="J21" i="11" s="1"/>
  <c r="I26" i="11"/>
  <c r="D26" i="11"/>
  <c r="G20" i="7"/>
  <c r="I20" i="7" s="1"/>
  <c r="I1" i="18"/>
  <c r="F1" i="18"/>
  <c r="I1" i="17"/>
  <c r="F1" i="17"/>
  <c r="H1" i="7"/>
  <c r="F1" i="7"/>
  <c r="I1" i="16"/>
  <c r="F1" i="16"/>
  <c r="I1" i="11"/>
  <c r="F1" i="11"/>
  <c r="H1" i="12"/>
  <c r="G6" i="7"/>
  <c r="G7" i="7"/>
  <c r="I7" i="7" s="1"/>
  <c r="G8" i="7"/>
  <c r="I8" i="7" s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F6" i="11"/>
  <c r="F7" i="11"/>
  <c r="F8" i="11"/>
  <c r="F9" i="11"/>
  <c r="F10" i="11"/>
  <c r="F11" i="11"/>
  <c r="F12" i="11"/>
  <c r="F13" i="11"/>
  <c r="F14" i="11"/>
  <c r="F15" i="11"/>
  <c r="F16" i="11"/>
  <c r="F26" i="11" s="1"/>
  <c r="F17" i="11"/>
  <c r="F18" i="11"/>
  <c r="F19" i="11"/>
  <c r="F20" i="11"/>
  <c r="F22" i="11"/>
  <c r="F23" i="11"/>
  <c r="F24" i="11"/>
  <c r="F25" i="11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G9" i="7"/>
  <c r="I9" i="7" s="1"/>
  <c r="G10" i="7"/>
  <c r="J10" i="7"/>
  <c r="I10" i="7"/>
  <c r="G11" i="7"/>
  <c r="G12" i="7"/>
  <c r="I12" i="7" s="1"/>
  <c r="J12" i="7"/>
  <c r="G13" i="7"/>
  <c r="J13" i="7" s="1"/>
  <c r="G14" i="7"/>
  <c r="I14" i="7" s="1"/>
  <c r="J14" i="7"/>
  <c r="G15" i="7"/>
  <c r="I15" i="7" s="1"/>
  <c r="G16" i="7"/>
  <c r="G17" i="7"/>
  <c r="G18" i="7"/>
  <c r="J18" i="7" s="1"/>
  <c r="G19" i="7"/>
  <c r="I19" i="7"/>
  <c r="G21" i="7"/>
  <c r="G22" i="7"/>
  <c r="I22" i="7"/>
  <c r="G23" i="7"/>
  <c r="I23" i="7" s="1"/>
  <c r="G24" i="7"/>
  <c r="I24" i="7" s="1"/>
  <c r="G25" i="7"/>
  <c r="H6" i="11"/>
  <c r="K6" i="11"/>
  <c r="J6" i="11"/>
  <c r="H7" i="11"/>
  <c r="H8" i="11"/>
  <c r="H9" i="11"/>
  <c r="J9" i="11"/>
  <c r="H10" i="11"/>
  <c r="J10" i="11" s="1"/>
  <c r="H11" i="11"/>
  <c r="J11" i="11" s="1"/>
  <c r="H12" i="11"/>
  <c r="H13" i="11"/>
  <c r="H14" i="11"/>
  <c r="J14" i="11"/>
  <c r="K14" i="11"/>
  <c r="H15" i="11"/>
  <c r="K15" i="11" s="1"/>
  <c r="H16" i="11"/>
  <c r="H17" i="11"/>
  <c r="J17" i="11" s="1"/>
  <c r="H18" i="11"/>
  <c r="J18" i="11" s="1"/>
  <c r="K18" i="11"/>
  <c r="H19" i="11"/>
  <c r="H20" i="11"/>
  <c r="K20" i="11" s="1"/>
  <c r="H22" i="11"/>
  <c r="K22" i="11" s="1"/>
  <c r="J22" i="11"/>
  <c r="H23" i="11"/>
  <c r="J23" i="11" s="1"/>
  <c r="K23" i="11"/>
  <c r="H24" i="11"/>
  <c r="K24" i="11" s="1"/>
  <c r="J24" i="11"/>
  <c r="H25" i="11"/>
  <c r="J25" i="11" s="1"/>
  <c r="H6" i="18"/>
  <c r="H7" i="18"/>
  <c r="J7" i="18"/>
  <c r="H8" i="18"/>
  <c r="K8" i="18" s="1"/>
  <c r="H9" i="18"/>
  <c r="K9" i="18" s="1"/>
  <c r="H10" i="18"/>
  <c r="K10" i="18" s="1"/>
  <c r="H11" i="18"/>
  <c r="K11" i="18" s="1"/>
  <c r="H12" i="18"/>
  <c r="J12" i="18" s="1"/>
  <c r="H13" i="18"/>
  <c r="J13" i="18" s="1"/>
  <c r="H14" i="18"/>
  <c r="K14" i="18" s="1"/>
  <c r="J14" i="18"/>
  <c r="H15" i="18"/>
  <c r="H16" i="18"/>
  <c r="H17" i="18"/>
  <c r="K17" i="18" s="1"/>
  <c r="H18" i="18"/>
  <c r="K18" i="18" s="1"/>
  <c r="H19" i="18"/>
  <c r="J19" i="18" s="1"/>
  <c r="K19" i="18"/>
  <c r="H20" i="18"/>
  <c r="K20" i="18" s="1"/>
  <c r="J20" i="18"/>
  <c r="H21" i="18"/>
  <c r="J21" i="18" s="1"/>
  <c r="H22" i="18"/>
  <c r="K22" i="18" s="1"/>
  <c r="J22" i="18"/>
  <c r="H23" i="18"/>
  <c r="K23" i="18" s="1"/>
  <c r="H24" i="18"/>
  <c r="J24" i="18" s="1"/>
  <c r="K24" i="18"/>
  <c r="H25" i="18"/>
  <c r="K25" i="18" s="1"/>
  <c r="H6" i="17"/>
  <c r="H7" i="17"/>
  <c r="K7" i="17"/>
  <c r="J7" i="17"/>
  <c r="H8" i="17"/>
  <c r="K8" i="17" s="1"/>
  <c r="H9" i="17"/>
  <c r="K9" i="17" s="1"/>
  <c r="J9" i="17"/>
  <c r="H10" i="17"/>
  <c r="H11" i="17"/>
  <c r="H12" i="17"/>
  <c r="J12" i="17" s="1"/>
  <c r="H13" i="17"/>
  <c r="H14" i="17"/>
  <c r="K14" i="17" s="1"/>
  <c r="H15" i="17"/>
  <c r="J15" i="17"/>
  <c r="H16" i="17"/>
  <c r="K16" i="17" s="1"/>
  <c r="J16" i="17"/>
  <c r="H17" i="17"/>
  <c r="K17" i="17" s="1"/>
  <c r="J17" i="17"/>
  <c r="H18" i="17"/>
  <c r="H19" i="17"/>
  <c r="J19" i="17"/>
  <c r="H20" i="17"/>
  <c r="H21" i="17"/>
  <c r="J21" i="17" s="1"/>
  <c r="H22" i="17"/>
  <c r="J22" i="17" s="1"/>
  <c r="K22" i="17"/>
  <c r="H23" i="17"/>
  <c r="K23" i="17" s="1"/>
  <c r="H24" i="17"/>
  <c r="J24" i="17" s="1"/>
  <c r="H25" i="17"/>
  <c r="K25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E26" i="18"/>
  <c r="D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K13" i="18"/>
  <c r="G13" i="18"/>
  <c r="G12" i="18"/>
  <c r="G11" i="18"/>
  <c r="G10" i="18"/>
  <c r="G9" i="18"/>
  <c r="G8" i="18"/>
  <c r="G7" i="18"/>
  <c r="G6" i="18"/>
  <c r="E26" i="17"/>
  <c r="D26" i="17"/>
  <c r="G25" i="17"/>
  <c r="K24" i="17"/>
  <c r="G24" i="17"/>
  <c r="G23" i="17"/>
  <c r="G22" i="17"/>
  <c r="K21" i="17"/>
  <c r="G21" i="17"/>
  <c r="G20" i="17"/>
  <c r="G19" i="17"/>
  <c r="G18" i="17"/>
  <c r="G17" i="17"/>
  <c r="G16" i="17"/>
  <c r="K15" i="17"/>
  <c r="G15" i="17"/>
  <c r="G14" i="17"/>
  <c r="G13" i="17"/>
  <c r="G12" i="17"/>
  <c r="G11" i="17"/>
  <c r="G10" i="17"/>
  <c r="G9" i="17"/>
  <c r="G8" i="17"/>
  <c r="G7" i="17"/>
  <c r="G6" i="17"/>
  <c r="G26" i="16"/>
  <c r="F7" i="7"/>
  <c r="J7" i="7"/>
  <c r="F8" i="7"/>
  <c r="J8" i="7"/>
  <c r="F9" i="7"/>
  <c r="F10" i="7"/>
  <c r="F11" i="7"/>
  <c r="F12" i="7"/>
  <c r="F13" i="7"/>
  <c r="F14" i="7"/>
  <c r="F15" i="7"/>
  <c r="F16" i="7"/>
  <c r="F17" i="7"/>
  <c r="F18" i="7"/>
  <c r="F19" i="7"/>
  <c r="J19" i="7"/>
  <c r="F20" i="7"/>
  <c r="F21" i="7"/>
  <c r="F22" i="7"/>
  <c r="J22" i="7"/>
  <c r="F23" i="7"/>
  <c r="F24" i="7"/>
  <c r="F25" i="7"/>
  <c r="D26" i="7"/>
  <c r="C26" i="7"/>
  <c r="I39" i="12"/>
  <c r="F1" i="12"/>
  <c r="F6" i="7"/>
  <c r="O27" i="12"/>
  <c r="R27" i="12" s="1"/>
  <c r="H22" i="16"/>
  <c r="I22" i="16" s="1"/>
  <c r="H20" i="16"/>
  <c r="I20" i="16" s="1"/>
  <c r="H25" i="16"/>
  <c r="H19" i="16"/>
  <c r="K19" i="16" s="1"/>
  <c r="M19" i="16" s="1"/>
  <c r="J19" i="16"/>
  <c r="L34" i="12"/>
  <c r="M25" i="12"/>
  <c r="K9" i="11"/>
  <c r="J11" i="18"/>
  <c r="I19" i="16"/>
  <c r="I13" i="7"/>
  <c r="J25" i="16"/>
  <c r="H12" i="16"/>
  <c r="J12" i="16" s="1"/>
  <c r="K13" i="21"/>
  <c r="J7" i="21"/>
  <c r="J15" i="21"/>
  <c r="K7" i="21"/>
  <c r="J17" i="21"/>
  <c r="J6" i="21"/>
  <c r="J14" i="21"/>
  <c r="H40" i="12"/>
  <c r="I40" i="12"/>
  <c r="I41" i="12" s="1"/>
  <c r="K6" i="17"/>
  <c r="J24" i="7"/>
  <c r="J25" i="18"/>
  <c r="K6" i="18"/>
  <c r="K18" i="20"/>
  <c r="J13" i="20"/>
  <c r="J6" i="18"/>
  <c r="J17" i="7"/>
  <c r="I17" i="7"/>
  <c r="F26" i="18"/>
  <c r="E29" i="15"/>
  <c r="F29" i="15" s="1"/>
  <c r="K19" i="17"/>
  <c r="J20" i="7"/>
  <c r="J15" i="11"/>
  <c r="J13" i="11"/>
  <c r="K13" i="11"/>
  <c r="J9" i="18"/>
  <c r="F26" i="17"/>
  <c r="E28" i="15" s="1"/>
  <c r="F28" i="15" s="1"/>
  <c r="K21" i="11"/>
  <c r="K11" i="17"/>
  <c r="J11" i="17"/>
  <c r="M18" i="12"/>
  <c r="L12" i="12"/>
  <c r="J25" i="7"/>
  <c r="I25" i="7"/>
  <c r="J23" i="20"/>
  <c r="L15" i="12"/>
  <c r="K12" i="17"/>
  <c r="K12" i="20"/>
  <c r="J12" i="20"/>
  <c r="K11" i="20"/>
  <c r="K12" i="18"/>
  <c r="K17" i="11"/>
  <c r="J15" i="7"/>
  <c r="H21" i="16"/>
  <c r="K21" i="16"/>
  <c r="I27" i="21"/>
  <c r="M23" i="12" l="1"/>
  <c r="O23" i="12"/>
  <c r="L23" i="12"/>
  <c r="O8" i="12"/>
  <c r="M8" i="12"/>
  <c r="L8" i="12"/>
  <c r="O37" i="12"/>
  <c r="Q37" i="12" s="1"/>
  <c r="M37" i="12"/>
  <c r="M28" i="12"/>
  <c r="O28" i="12"/>
  <c r="Q28" i="12" s="1"/>
  <c r="L28" i="12"/>
  <c r="R19" i="12"/>
  <c r="Q19" i="12"/>
  <c r="O11" i="12"/>
  <c r="R11" i="12" s="1"/>
  <c r="L11" i="12"/>
  <c r="M11" i="12"/>
  <c r="O5" i="12"/>
  <c r="L5" i="12"/>
  <c r="M5" i="12"/>
  <c r="O33" i="12"/>
  <c r="L33" i="12"/>
  <c r="M33" i="12"/>
  <c r="O26" i="12"/>
  <c r="M26" i="12"/>
  <c r="L26" i="12"/>
  <c r="L9" i="12"/>
  <c r="M9" i="12"/>
  <c r="O9" i="12"/>
  <c r="J8" i="18"/>
  <c r="K8" i="21"/>
  <c r="A27" i="11"/>
  <c r="E27" i="11" s="1"/>
  <c r="E28" i="11" s="1"/>
  <c r="Q27" i="12"/>
  <c r="K21" i="18"/>
  <c r="J17" i="18"/>
  <c r="K22" i="16"/>
  <c r="N22" i="16" s="1"/>
  <c r="F26" i="21"/>
  <c r="J22" i="16"/>
  <c r="J23" i="17"/>
  <c r="H26" i="21"/>
  <c r="J14" i="17"/>
  <c r="J8" i="17"/>
  <c r="J10" i="18"/>
  <c r="J20" i="11"/>
  <c r="K10" i="11"/>
  <c r="J16" i="20"/>
  <c r="J23" i="18"/>
  <c r="I18" i="7"/>
  <c r="J9" i="7"/>
  <c r="D67" i="15"/>
  <c r="G33" i="15" s="1"/>
  <c r="K22" i="21"/>
  <c r="M10" i="12"/>
  <c r="M6" i="12"/>
  <c r="K12" i="21"/>
  <c r="K20" i="21"/>
  <c r="M22" i="12"/>
  <c r="L22" i="12"/>
  <c r="O22" i="12"/>
  <c r="O7" i="12"/>
  <c r="L7" i="12"/>
  <c r="M7" i="12"/>
  <c r="Q11" i="12"/>
  <c r="K25" i="17"/>
  <c r="J25" i="17"/>
  <c r="Q14" i="12"/>
  <c r="R14" i="12"/>
  <c r="L35" i="12"/>
  <c r="M35" i="12"/>
  <c r="M14" i="12"/>
  <c r="J39" i="12"/>
  <c r="M22" i="16"/>
  <c r="K20" i="17"/>
  <c r="J20" i="17"/>
  <c r="J12" i="11"/>
  <c r="K12" i="11"/>
  <c r="I16" i="7"/>
  <c r="J16" i="7"/>
  <c r="I11" i="7"/>
  <c r="J11" i="7"/>
  <c r="A27" i="20"/>
  <c r="H33" i="15"/>
  <c r="H34" i="15"/>
  <c r="C34" i="15"/>
  <c r="M34" i="12"/>
  <c r="O34" i="12"/>
  <c r="O25" i="12"/>
  <c r="L25" i="12"/>
  <c r="M19" i="12"/>
  <c r="L19" i="12"/>
  <c r="O12" i="12"/>
  <c r="M12" i="12"/>
  <c r="H24" i="16"/>
  <c r="H17" i="16"/>
  <c r="H7" i="16"/>
  <c r="H13" i="16"/>
  <c r="H6" i="16"/>
  <c r="H18" i="16"/>
  <c r="H15" i="16"/>
  <c r="H9" i="16"/>
  <c r="H23" i="16"/>
  <c r="H14" i="16"/>
  <c r="H10" i="16"/>
  <c r="H16" i="16"/>
  <c r="H8" i="16"/>
  <c r="H11" i="16"/>
  <c r="J9" i="21"/>
  <c r="K9" i="21"/>
  <c r="I28" i="21"/>
  <c r="R37" i="12"/>
  <c r="J22" i="20"/>
  <c r="K22" i="20"/>
  <c r="J8" i="11"/>
  <c r="K8" i="11"/>
  <c r="O36" i="12"/>
  <c r="M36" i="12"/>
  <c r="L20" i="12"/>
  <c r="O20" i="12"/>
  <c r="M20" i="12"/>
  <c r="K10" i="17"/>
  <c r="J10" i="17"/>
  <c r="J8" i="20"/>
  <c r="K8" i="20"/>
  <c r="O13" i="12"/>
  <c r="L13" i="12"/>
  <c r="M21" i="16"/>
  <c r="N21" i="16"/>
  <c r="D27" i="11"/>
  <c r="D28" i="11" s="1"/>
  <c r="I27" i="11"/>
  <c r="F27" i="11"/>
  <c r="F28" i="11" s="1"/>
  <c r="E27" i="15" s="1"/>
  <c r="F27" i="15" s="1"/>
  <c r="J23" i="21"/>
  <c r="J9" i="20"/>
  <c r="I25" i="16"/>
  <c r="K25" i="16"/>
  <c r="H26" i="18"/>
  <c r="K16" i="11"/>
  <c r="J16" i="11"/>
  <c r="I21" i="7"/>
  <c r="J21" i="7"/>
  <c r="G26" i="7"/>
  <c r="F27" i="21"/>
  <c r="F28" i="21" s="1"/>
  <c r="E31" i="15" s="1"/>
  <c r="F31" i="15" s="1"/>
  <c r="E27" i="21"/>
  <c r="E28" i="21" s="1"/>
  <c r="D27" i="21"/>
  <c r="D28" i="21" s="1"/>
  <c r="M24" i="12"/>
  <c r="L24" i="12"/>
  <c r="O24" i="12"/>
  <c r="J24" i="21"/>
  <c r="K24" i="21"/>
  <c r="K19" i="11"/>
  <c r="J19" i="11"/>
  <c r="H27" i="11"/>
  <c r="K14" i="20"/>
  <c r="J14" i="20"/>
  <c r="O31" i="12"/>
  <c r="L31" i="12"/>
  <c r="M31" i="12"/>
  <c r="K12" i="16"/>
  <c r="I12" i="16"/>
  <c r="N39" i="12"/>
  <c r="N41" i="12" s="1"/>
  <c r="R28" i="12"/>
  <c r="L16" i="12"/>
  <c r="I28" i="11"/>
  <c r="K15" i="20"/>
  <c r="J15" i="20"/>
  <c r="J21" i="21"/>
  <c r="K21" i="21"/>
  <c r="J18" i="18"/>
  <c r="M13" i="12"/>
  <c r="Q21" i="12"/>
  <c r="J20" i="16"/>
  <c r="K20" i="16"/>
  <c r="J16" i="18"/>
  <c r="K16" i="18"/>
  <c r="H26" i="11"/>
  <c r="F26" i="20"/>
  <c r="K6" i="20"/>
  <c r="J6" i="20"/>
  <c r="L36" i="12"/>
  <c r="O29" i="12"/>
  <c r="M29" i="12"/>
  <c r="L29" i="12"/>
  <c r="O4" i="12"/>
  <c r="L4" i="12"/>
  <c r="L39" i="12" s="1"/>
  <c r="M4" i="12"/>
  <c r="O18" i="12"/>
  <c r="L18" i="12"/>
  <c r="K13" i="17"/>
  <c r="J13" i="17"/>
  <c r="E26" i="7"/>
  <c r="E32" i="15" s="1"/>
  <c r="F32" i="15" s="1"/>
  <c r="M15" i="12"/>
  <c r="O15" i="12"/>
  <c r="H26" i="20"/>
  <c r="M21" i="12"/>
  <c r="K21" i="20"/>
  <c r="J21" i="20"/>
  <c r="M30" i="12"/>
  <c r="L30" i="12"/>
  <c r="L14" i="12"/>
  <c r="J23" i="7"/>
  <c r="H26" i="17"/>
  <c r="J6" i="17"/>
  <c r="K7" i="11"/>
  <c r="J7" i="11"/>
  <c r="H27" i="21"/>
  <c r="H28" i="21" s="1"/>
  <c r="L21" i="12"/>
  <c r="J40" i="12"/>
  <c r="J41" i="12" s="1"/>
  <c r="J21" i="16"/>
  <c r="I21" i="16"/>
  <c r="O35" i="12"/>
  <c r="O30" i="12"/>
  <c r="N19" i="16"/>
  <c r="K18" i="17"/>
  <c r="J18" i="17"/>
  <c r="K15" i="18"/>
  <c r="J15" i="18"/>
  <c r="J26" i="18" s="1"/>
  <c r="O16" i="12"/>
  <c r="K17" i="20"/>
  <c r="J17" i="20"/>
  <c r="M38" i="12"/>
  <c r="O38" i="12"/>
  <c r="L38" i="12"/>
  <c r="L32" i="12"/>
  <c r="O32" i="12"/>
  <c r="M32" i="12"/>
  <c r="L17" i="12"/>
  <c r="O17" i="12"/>
  <c r="M17" i="12"/>
  <c r="R10" i="12"/>
  <c r="Q10" i="12"/>
  <c r="K16" i="21"/>
  <c r="J16" i="21"/>
  <c r="J26" i="21" s="1"/>
  <c r="K7" i="18"/>
  <c r="K11" i="11"/>
  <c r="L37" i="12"/>
  <c r="I6" i="7"/>
  <c r="I26" i="7" s="1"/>
  <c r="O6" i="12"/>
  <c r="J6" i="7"/>
  <c r="L10" i="12"/>
  <c r="R26" i="12" l="1"/>
  <c r="Q26" i="12"/>
  <c r="J27" i="21"/>
  <c r="J28" i="21" s="1"/>
  <c r="F33" i="15"/>
  <c r="R9" i="12"/>
  <c r="Q9" i="12"/>
  <c r="Q33" i="12"/>
  <c r="R33" i="12"/>
  <c r="Q8" i="12"/>
  <c r="R8" i="12"/>
  <c r="Q23" i="12"/>
  <c r="R23" i="12"/>
  <c r="D34" i="15"/>
  <c r="G34" i="15"/>
  <c r="E33" i="15"/>
  <c r="R5" i="12"/>
  <c r="Q5" i="12"/>
  <c r="R4" i="12"/>
  <c r="O39" i="12"/>
  <c r="Q4" i="12"/>
  <c r="K10" i="16"/>
  <c r="J10" i="16"/>
  <c r="I10" i="16"/>
  <c r="Q25" i="12"/>
  <c r="R25" i="12"/>
  <c r="J23" i="16"/>
  <c r="K23" i="16"/>
  <c r="I23" i="16"/>
  <c r="R35" i="12"/>
  <c r="Q35" i="12"/>
  <c r="M20" i="16"/>
  <c r="N20" i="16"/>
  <c r="R13" i="12"/>
  <c r="Q13" i="12"/>
  <c r="J9" i="16"/>
  <c r="I9" i="16"/>
  <c r="K9" i="16"/>
  <c r="Q22" i="12"/>
  <c r="R22" i="12"/>
  <c r="J13" i="16"/>
  <c r="K13" i="16"/>
  <c r="I13" i="16"/>
  <c r="Q7" i="12"/>
  <c r="R7" i="12"/>
  <c r="R17" i="12"/>
  <c r="Q17" i="12"/>
  <c r="N12" i="16"/>
  <c r="M12" i="16"/>
  <c r="R20" i="12"/>
  <c r="Q20" i="12"/>
  <c r="I17" i="16"/>
  <c r="J17" i="16"/>
  <c r="K17" i="16"/>
  <c r="R31" i="12"/>
  <c r="Q31" i="12"/>
  <c r="R24" i="12"/>
  <c r="Q24" i="12"/>
  <c r="R36" i="12"/>
  <c r="Q36" i="12"/>
  <c r="I15" i="16"/>
  <c r="J15" i="16"/>
  <c r="K15" i="16"/>
  <c r="Q12" i="12"/>
  <c r="R12" i="12"/>
  <c r="K16" i="16"/>
  <c r="J16" i="16"/>
  <c r="I16" i="16"/>
  <c r="I7" i="16"/>
  <c r="K7" i="16"/>
  <c r="J7" i="16"/>
  <c r="J27" i="11"/>
  <c r="M25" i="16"/>
  <c r="N25" i="16"/>
  <c r="R34" i="12"/>
  <c r="Q34" i="12"/>
  <c r="Q30" i="12"/>
  <c r="R30" i="12"/>
  <c r="J24" i="16"/>
  <c r="I24" i="16"/>
  <c r="K24" i="16"/>
  <c r="Q32" i="12"/>
  <c r="R32" i="12"/>
  <c r="J26" i="17"/>
  <c r="Q29" i="12"/>
  <c r="R29" i="12"/>
  <c r="R18" i="12"/>
  <c r="Q18" i="12"/>
  <c r="J26" i="20"/>
  <c r="J11" i="16"/>
  <c r="K11" i="16"/>
  <c r="I11" i="16"/>
  <c r="J18" i="16"/>
  <c r="I18" i="16"/>
  <c r="K18" i="16"/>
  <c r="O40" i="12"/>
  <c r="O41" i="12" s="1"/>
  <c r="H28" i="11"/>
  <c r="L40" i="12"/>
  <c r="L41" i="12" s="1"/>
  <c r="E26" i="15" s="1"/>
  <c r="K14" i="16"/>
  <c r="I14" i="16"/>
  <c r="J14" i="16"/>
  <c r="Q16" i="12"/>
  <c r="R16" i="12"/>
  <c r="R6" i="12"/>
  <c r="Q6" i="12"/>
  <c r="Q38" i="12"/>
  <c r="R38" i="12"/>
  <c r="Q15" i="12"/>
  <c r="R15" i="12"/>
  <c r="K8" i="16"/>
  <c r="J8" i="16"/>
  <c r="I8" i="16"/>
  <c r="K6" i="16"/>
  <c r="H26" i="16"/>
  <c r="I6" i="16"/>
  <c r="J6" i="16"/>
  <c r="J26" i="11"/>
  <c r="M24" i="16" l="1"/>
  <c r="N24" i="16"/>
  <c r="Q40" i="12"/>
  <c r="Q39" i="12"/>
  <c r="M18" i="16"/>
  <c r="N18" i="16"/>
  <c r="N15" i="16"/>
  <c r="M15" i="16"/>
  <c r="N8" i="16"/>
  <c r="M8" i="16"/>
  <c r="M7" i="16"/>
  <c r="N7" i="16"/>
  <c r="N17" i="16"/>
  <c r="M17" i="16"/>
  <c r="M9" i="16"/>
  <c r="N9" i="16"/>
  <c r="N10" i="16"/>
  <c r="M10" i="16"/>
  <c r="M23" i="16"/>
  <c r="N23" i="16"/>
  <c r="J28" i="11"/>
  <c r="I26" i="16"/>
  <c r="E30" i="15" s="1"/>
  <c r="F30" i="15" s="1"/>
  <c r="N14" i="16"/>
  <c r="M14" i="16"/>
  <c r="M11" i="16"/>
  <c r="N11" i="16"/>
  <c r="M6" i="16"/>
  <c r="K26" i="16"/>
  <c r="N6" i="16"/>
  <c r="F26" i="15"/>
  <c r="E34" i="15"/>
  <c r="N16" i="16"/>
  <c r="M16" i="16"/>
  <c r="N13" i="16"/>
  <c r="M13" i="16"/>
  <c r="F34" i="15" l="1"/>
  <c r="Q41" i="12"/>
  <c r="M26" i="16"/>
</calcChain>
</file>

<file path=xl/comments1.xml><?xml version="1.0" encoding="utf-8"?>
<comments xmlns="http://schemas.openxmlformats.org/spreadsheetml/2006/main">
  <authors>
    <author>madan</author>
  </authors>
  <commentList>
    <comment ref="D20" authorId="0" shapeId="0">
      <text>
        <r>
          <rPr>
            <b/>
            <sz val="8"/>
            <color indexed="81"/>
            <rFont val="Tahoma"/>
            <family val="2"/>
          </rPr>
          <t xml:space="preserve">כפי שנקבע בנוהל 200-03: "ניהול מערכת הכספים לצורכי מו"פ.." לשנת 2007. 
סכום זה הינו עלות כוללת למעביד בגין 100% משרה
</t>
        </r>
      </text>
    </comment>
  </commentList>
</comments>
</file>

<file path=xl/comments10.xml><?xml version="1.0" encoding="utf-8"?>
<comments xmlns="http://schemas.openxmlformats.org/spreadsheetml/2006/main">
  <authors>
    <author>madan</author>
    <author>tamas</author>
  </authors>
  <commentList>
    <comment ref="D3" authorId="0" shapeId="0">
      <text>
        <r>
          <rPr>
            <sz val="10"/>
            <color indexed="81"/>
            <rFont val="Tahoma"/>
            <family val="2"/>
          </rPr>
          <t>על-פי דף התקציב הנספח לכתב האישור.</t>
        </r>
      </text>
    </comment>
    <comment ref="E3" authorId="0" shapeId="0">
      <text>
        <r>
          <rPr>
            <sz val="10"/>
            <color indexed="81"/>
            <rFont val="Tahoma"/>
            <family val="2"/>
          </rPr>
          <t>תחת סעיפים שרוצים לבטל יש לרשום אפס
נימוק לבקשה יש לצרף  במסמך נפרד</t>
        </r>
      </text>
    </comment>
    <comment ref="F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G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H3" authorId="0" shapeId="0">
      <text>
        <r>
          <rPr>
            <b/>
            <sz val="10"/>
            <color indexed="81"/>
            <rFont val="Tahoma"/>
            <family val="2"/>
          </rPr>
          <t xml:space="preserve">למילוי הבודק. לא למילוי החברה
</t>
        </r>
        <r>
          <rPr>
            <sz val="10"/>
            <color indexed="81"/>
            <rFont val="Tahoma"/>
            <family val="2"/>
          </rPr>
          <t>בודק אנא שים לב: לנוחותך ברירת המחדל בעמודה זו הינה העתקה של עמודת התקציב המבוקש ע"י החברה בבקשה זו.
 עליך לעדכן הסעיפים בהם אינך מקבל את בקשת החברה.
הסבר כולל לשינויים המאושרים/נדחים ינתן בנספח ט' שצורף לגליון האקסל.</t>
        </r>
      </text>
    </comment>
    <comment ref="J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" authorId="1" shapeId="0">
      <text>
        <r>
          <rPr>
            <b/>
            <sz val="8"/>
            <color indexed="81"/>
            <rFont val="Tahoma"/>
            <family val="2"/>
          </rPr>
          <t xml:space="preserve">תא אוטומטי - לא למילוי
</t>
        </r>
      </text>
    </comment>
  </commentList>
</comments>
</file>

<file path=xl/comments2.xml><?xml version="1.0" encoding="utf-8"?>
<comments xmlns="http://schemas.openxmlformats.org/spreadsheetml/2006/main">
  <authors>
    <author>tamas</author>
    <author>משרד התעשייה, המסחר והתעסוקה</author>
  </authors>
  <commentList>
    <comment ref="C20" authorId="0" shapeId="0">
      <text>
        <r>
          <rPr>
            <sz val="14"/>
            <color indexed="81"/>
            <rFont val="Tahoma"/>
            <family val="2"/>
          </rPr>
          <t>נא להזין אחוזים בלבד, כמופיע בכתב האישור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F22" authorId="1" shapeId="0">
      <text>
        <r>
          <rPr>
            <b/>
            <sz val="9"/>
            <color indexed="81"/>
            <rFont val="Tahoma"/>
            <family val="2"/>
          </rPr>
          <t xml:space="preserve">לפרויקטים בתחומים ביוטכנולוגיה וננוטכנולוגיה יאושר פחת בשיעור של 66% </t>
        </r>
      </text>
    </comment>
    <comment ref="D25" authorId="0" shapeId="0">
      <text>
        <r>
          <rPr>
            <sz val="12"/>
            <color indexed="81"/>
            <rFont val="Tahoma"/>
            <family val="2"/>
          </rPr>
          <t>במידה ובגליון של הסעיף רלבנטי בוצע שינוי. יתקבל חיווי מתאים בעמודה זו באופן אוטומטי</t>
        </r>
      </text>
    </comment>
    <comment ref="G25" authorId="0" shapeId="0">
      <text>
        <r>
          <rPr>
            <sz val="12"/>
            <color indexed="81"/>
            <rFont val="Tahoma"/>
            <family val="2"/>
          </rPr>
          <t>המלצות הבודק יוצגו לאחר שהבודק ימלא את שמו ותאריך הבדיקה בתחתית הגליון</t>
        </r>
      </text>
    </comment>
  </commentList>
</comments>
</file>

<file path=xl/comments3.xml><?xml version="1.0" encoding="utf-8"?>
<comments xmlns="http://schemas.openxmlformats.org/spreadsheetml/2006/main">
  <authors>
    <author>madan</author>
    <author>tamas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madan: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אם יש עובדים שרוצים להסירם אזי יש לכלול אותם ברשימה (ולציין עבורם 0 בתקציב המבוקש). 
אם יש עובדים חדשים שרוצים להוסיפם אזי לרשום בגינם אפס בעמודת התקציב המקורי</t>
        </r>
      </text>
    </comment>
    <comment ref="D3" authorId="1" shapeId="0">
      <text>
        <r>
          <rPr>
            <sz val="10"/>
            <color indexed="81"/>
            <rFont val="Tahoma"/>
            <family val="2"/>
          </rPr>
          <t xml:space="preserve">נא להקיש על הכותרת למעבר אל טבלת קודי השכר
רן.
</t>
        </r>
      </text>
    </comment>
    <comment ref="E3" authorId="0" shapeId="0">
      <text>
        <r>
          <rPr>
            <sz val="10"/>
            <color indexed="81"/>
            <rFont val="Tahoma"/>
            <family val="2"/>
          </rPr>
          <t>בהתאם לנתונים המעודכנים המבוקשים ע"י החברה</t>
        </r>
      </text>
    </comment>
    <comment ref="H3" authorId="0" shapeId="0">
      <text>
        <r>
          <rPr>
            <sz val="10"/>
            <color indexed="81"/>
            <rFont val="Tahoma"/>
            <family val="2"/>
          </rPr>
          <t xml:space="preserve">בהתאם לנתונים המעודכנים המבוקשים ע"י החברה
</t>
        </r>
      </text>
    </comment>
    <comment ref="I3" authorId="0" shapeId="0">
      <text>
        <r>
          <rPr>
            <sz val="8"/>
            <color indexed="81"/>
            <rFont val="Tahoma"/>
            <family val="2"/>
          </rPr>
          <t>..</t>
        </r>
        <r>
          <rPr>
            <sz val="10"/>
            <color indexed="81"/>
            <rFont val="Tahoma"/>
            <family val="2"/>
          </rPr>
          <t>על-פי דף התקציב הנספח לכתב האישור.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בגין עובדים חדשים שלא אושרו במקור יש להזין אפס</t>
        </r>
      </text>
    </comment>
    <comment ref="J3" authorId="0" shapeId="0">
      <text>
        <r>
          <rPr>
            <sz val="10"/>
            <color indexed="81"/>
            <rFont val="Tahoma"/>
            <family val="2"/>
          </rPr>
          <t>עמודה זו מכילה מכפלה של סה"כ לחודש מוגבל בתקרה, כפול הזמן המושקע באחוזים כפול מספר החודשים. הנוסחה מגבילה את אחוז התעסוקה של המנכ"ל עפ"י הטבלה המוצגת בתחתית הגליון.</t>
        </r>
      </text>
    </comment>
    <comment ref="K3" authorId="0" shapeId="0">
      <text>
        <r>
          <rPr>
            <sz val="10"/>
            <color indexed="81"/>
            <rFont val="Tahoma"/>
            <family val="2"/>
          </rPr>
          <t>תא מחושב לא למילוי
בהתאם לנתונים המעודכנים המבוקשים ע"י החברה.
על מנת שהתא יחושב, חובה להזין קוד שכר.</t>
        </r>
      </text>
    </comment>
    <comment ref="M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N3" authorId="1" shapeId="0">
      <text>
        <r>
          <rPr>
            <sz val="10"/>
            <color indexed="81"/>
            <rFont val="Tahoma"/>
            <family val="2"/>
          </rPr>
          <t>תא זה מחשב את שנות האדם המושקעות ע"י כל עובד</t>
        </r>
      </text>
    </comment>
    <comment ref="O3" authorId="0" shapeId="0">
      <text>
        <r>
          <rPr>
            <b/>
            <sz val="10"/>
            <color indexed="81"/>
            <rFont val="Tahoma"/>
            <family val="2"/>
          </rPr>
          <t xml:space="preserve">למילוי הבודק. לא למילוי החברה
</t>
        </r>
        <r>
          <rPr>
            <sz val="10"/>
            <color indexed="81"/>
            <rFont val="Tahoma"/>
            <family val="2"/>
          </rPr>
          <t>בודק אנא שים לב: לנוחותך ברירת המחדל בעמודה זו הינה העתקה של עמודת התקציב המבוקש ע"י החברה בבקשה זו. עליך לעדכן הסעיפים בהם אינך מקבל את בקשת החברה.הסבר כולל לשינויים המאושרים/נדחים ינתן בנספח ט' שצורף לגליון האקסל.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3" authorId="1" shapeId="0">
      <text>
        <r>
          <rPr>
            <b/>
            <sz val="8"/>
            <color indexed="81"/>
            <rFont val="Tahoma"/>
            <family val="2"/>
          </rPr>
          <t xml:space="preserve">תא אוטומטי - לא למילוי
</t>
        </r>
      </text>
    </comment>
    <comment ref="C44" authorId="0" shapeId="0">
      <text>
        <r>
          <rPr>
            <b/>
            <sz val="8"/>
            <color indexed="81"/>
            <rFont val="Tahoma"/>
            <family val="2"/>
          </rPr>
          <t xml:space="preserve">כפי שנקבע בנוהל 200-03: "ניהול מערכת הכספים לצורכי מו"פ.." לשנת 2007. 
סכום זה הינו עלות כוללת למעביד בגין 100% משרה
</t>
        </r>
      </text>
    </comment>
  </commentList>
</comments>
</file>

<file path=xl/comments4.xml><?xml version="1.0" encoding="utf-8"?>
<comments xmlns="http://schemas.openxmlformats.org/spreadsheetml/2006/main">
  <authors>
    <author>madan</author>
    <author>tamas</author>
  </authors>
  <commentList>
    <comment ref="D3" authorId="0" shapeId="0">
      <text>
        <r>
          <rPr>
            <sz val="10"/>
            <color indexed="81"/>
            <rFont val="Tahoma"/>
            <family val="2"/>
          </rPr>
          <t>על-פי דף התקציב הנספח לכתב האישור.</t>
        </r>
      </text>
    </comment>
    <comment ref="E3" authorId="0" shapeId="0">
      <text>
        <r>
          <rPr>
            <sz val="10"/>
            <color indexed="81"/>
            <rFont val="Tahoma"/>
            <family val="2"/>
          </rPr>
          <t>תחת סעיפים שרוצים לבטל יש לרשום אפס
נימוק לבקשה יש לצרף  במסמך נפרד</t>
        </r>
      </text>
    </comment>
    <comment ref="F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G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H3" authorId="0" shapeId="0">
      <text>
        <r>
          <rPr>
            <b/>
            <sz val="10"/>
            <color indexed="81"/>
            <rFont val="Tahoma"/>
            <family val="2"/>
          </rPr>
          <t xml:space="preserve">למילוי הבודק. לא למילוי החברה
</t>
        </r>
        <r>
          <rPr>
            <sz val="10"/>
            <color indexed="81"/>
            <rFont val="Tahoma"/>
            <family val="2"/>
          </rPr>
          <t>בודק אנא שים לב: לנוחותך ברירת המחדל בעמודה זו הינה העתקה של עמודת התקציב המבוקש ע"י החברה בבקשה זו.
 עליך לעדכן הסעיפים בהם אינך מקבל את בקשת החברה.
הסבר כולל לשינויים המאושרים/נדחים ינתן בנספח ט' שצורף לגליון האקסל.</t>
        </r>
      </text>
    </comment>
    <comment ref="J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" authorId="1" shapeId="0">
      <text>
        <r>
          <rPr>
            <b/>
            <sz val="8"/>
            <color indexed="81"/>
            <rFont val="Tahoma"/>
            <family val="2"/>
          </rPr>
          <t xml:space="preserve">תא אוטומטי - לא למילוי
</t>
        </r>
      </text>
    </comment>
  </commentList>
</comments>
</file>

<file path=xl/comments5.xml><?xml version="1.0" encoding="utf-8"?>
<comments xmlns="http://schemas.openxmlformats.org/spreadsheetml/2006/main">
  <authors>
    <author>madan</author>
    <author>tamas</author>
  </authors>
  <commentList>
    <comment ref="D3" authorId="0" shapeId="0">
      <text>
        <r>
          <rPr>
            <sz val="10"/>
            <color indexed="81"/>
            <rFont val="Tahoma"/>
            <family val="2"/>
          </rPr>
          <t>על-פי דף התקציב הנספח לכתב האישור.</t>
        </r>
      </text>
    </comment>
    <comment ref="E3" authorId="0" shapeId="0">
      <text>
        <r>
          <rPr>
            <sz val="10"/>
            <color indexed="81"/>
            <rFont val="Tahoma"/>
            <family val="2"/>
          </rPr>
          <t>תחת סעיפים שרוצים לבטל יש לרשום אפס
נימוק לבקשה יש לצרף  במסמך נפרד</t>
        </r>
      </text>
    </comment>
    <comment ref="F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G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H3" authorId="1" shapeId="0">
      <text>
        <r>
          <rPr>
            <b/>
            <sz val="10"/>
            <color indexed="81"/>
            <rFont val="Tahoma"/>
            <family val="2"/>
          </rPr>
          <t>למילוי הבודק. לא למילוי החברה</t>
        </r>
        <r>
          <rPr>
            <sz val="10"/>
            <color indexed="81"/>
            <rFont val="Tahoma"/>
            <family val="2"/>
          </rPr>
          <t xml:space="preserve">
בודק אנא שים לב: לנוחותך ברירת המחדל בעמודה זו הינה העתקה של עמודת התקציב המבוקש ע"י החברה בבקשה זו.
 עליך לעדכן הסעיפים בהם אינך מקבל את בקשת החברה.
הסבר כולל לשינויים המאושרים/נדחים ינתן בנספח ט' שצורף לגליון האקסל.</t>
        </r>
      </text>
    </comment>
    <comment ref="J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" authorId="1" shapeId="0">
      <text>
        <r>
          <rPr>
            <b/>
            <sz val="8"/>
            <color indexed="81"/>
            <rFont val="Tahoma"/>
            <family val="2"/>
          </rPr>
          <t xml:space="preserve">תא אוטומטי - לא למילוי
</t>
        </r>
      </text>
    </comment>
  </commentList>
</comments>
</file>

<file path=xl/comments6.xml><?xml version="1.0" encoding="utf-8"?>
<comments xmlns="http://schemas.openxmlformats.org/spreadsheetml/2006/main">
  <authors>
    <author>madan</author>
    <author>tamas</author>
  </authors>
  <commentList>
    <comment ref="D3" authorId="0" shapeId="0">
      <text>
        <r>
          <rPr>
            <sz val="10"/>
            <color indexed="81"/>
            <rFont val="Tahoma"/>
            <family val="2"/>
          </rPr>
          <t>על-פי דף התקציב הנספח לכתב האישור.</t>
        </r>
      </text>
    </comment>
    <comment ref="E3" authorId="0" shapeId="0">
      <text>
        <r>
          <rPr>
            <sz val="10"/>
            <color indexed="81"/>
            <rFont val="Tahoma"/>
            <family val="2"/>
          </rPr>
          <t>תחת סעיפים שרוצים לבטל יש לרשום אפס
נימוק לבקשה יש לצרף  במסמך נפרד</t>
        </r>
      </text>
    </comment>
    <comment ref="F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G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H3" authorId="1" shapeId="0">
      <text>
        <r>
          <rPr>
            <sz val="10"/>
            <color indexed="81"/>
            <rFont val="Tahoma"/>
            <family val="2"/>
          </rPr>
          <t>למילוי הבודק. לא למילוי החברה
בודק אנא שים לב: לנוחותך ברירת המחדל בעמודה זו הינה העתקה של עמודת התקציב המבוקש ע"י החברה בבקשה זו.
 עליך לעדכן הסעיפים בהם אינך מקבל את בקשת החברה.
הסבר כולל לשינויים המאושרים/נדחים ינתן בנספח ט' שצורף לגליון האקסל</t>
        </r>
        <r>
          <rPr>
            <b/>
            <sz val="10"/>
            <color indexed="81"/>
            <rFont val="Tahoma"/>
            <family val="2"/>
          </rPr>
          <t>.</t>
        </r>
      </text>
    </comment>
    <comment ref="J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" authorId="1" shapeId="0">
      <text>
        <r>
          <rPr>
            <b/>
            <sz val="8"/>
            <color indexed="81"/>
            <rFont val="Tahoma"/>
            <family val="2"/>
          </rPr>
          <t xml:space="preserve">תא אוטומטי - לא למילוי
</t>
        </r>
      </text>
    </comment>
  </commentList>
</comments>
</file>

<file path=xl/comments7.xml><?xml version="1.0" encoding="utf-8"?>
<comments xmlns="http://schemas.openxmlformats.org/spreadsheetml/2006/main">
  <authors>
    <author>tamas</author>
    <author>madan</author>
  </authors>
  <commentList>
    <comment ref="D3" authorId="0" shapeId="0">
      <text>
        <r>
          <rPr>
            <sz val="10"/>
            <color indexed="81"/>
            <rFont val="Tahoma"/>
            <family val="2"/>
          </rPr>
          <t xml:space="preserve">בגין פריטים שרוצים לבטל יש לרשום אפס
</t>
        </r>
      </text>
    </comment>
    <comment ref="G3" authorId="1" shapeId="0">
      <text>
        <r>
          <rPr>
            <sz val="10"/>
            <color indexed="81"/>
            <rFont val="Tahoma"/>
            <family val="2"/>
          </rPr>
          <t>על-פי דף התקציב הנספח לכתב האישור.</t>
        </r>
      </text>
    </comment>
    <comment ref="H3" authorId="0" shapeId="0">
      <text>
        <r>
          <rPr>
            <sz val="10"/>
            <color indexed="81"/>
            <rFont val="Tahoma"/>
            <family val="2"/>
          </rPr>
          <t>מחושב אוטומטית כמכפלת עלות מבוקשת כפול מס' חודשי שימוש בציוד כפול אחוז השימוש,וכפול 33.33% פחת, כל הסכום מחולק ב-12.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K3" authorId="1" shapeId="0">
      <text>
        <r>
          <rPr>
            <b/>
            <sz val="10"/>
            <color indexed="81"/>
            <rFont val="Tahoma"/>
            <family val="2"/>
          </rPr>
          <t xml:space="preserve">למילוי הבודק. לא למילוי החברה
</t>
        </r>
        <r>
          <rPr>
            <sz val="10"/>
            <color indexed="81"/>
            <rFont val="Tahoma"/>
            <family val="2"/>
          </rPr>
          <t>בודק אנא שים לב: לנוחותך ברירת המחדל בעמודה זו הינה העתקה של עמודת התקציב המבוקש ע"י החברה בבקשה זו.
 עליך לעדכן הסעיפים בהם אינך מקבל את בקשת החברה.
הסבר כולל לשינויים המאושרים/נדחים ינתן בנספח ט' שצורף לגליון האקסל.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 xml:space="preserve">תא אוטומטי - לא למילוי
</t>
        </r>
      </text>
    </comment>
  </commentList>
</comments>
</file>

<file path=xl/comments8.xml><?xml version="1.0" encoding="utf-8"?>
<comments xmlns="http://schemas.openxmlformats.org/spreadsheetml/2006/main">
  <authors>
    <author>madan</author>
    <author>tamas</author>
  </authors>
  <commentList>
    <comment ref="D3" authorId="0" shapeId="0">
      <text>
        <r>
          <rPr>
            <sz val="10"/>
            <color indexed="81"/>
            <rFont val="Tahoma"/>
            <family val="2"/>
          </rPr>
          <t>על-פי דף התקציב הנספח לכתב האישור.</t>
        </r>
      </text>
    </comment>
    <comment ref="E3" authorId="0" shapeId="0">
      <text>
        <r>
          <rPr>
            <sz val="10"/>
            <color indexed="81"/>
            <rFont val="Tahoma"/>
            <family val="2"/>
          </rPr>
          <t>תחת סעיפים שרוצים לבטל יש לרשום אפס
נימוק לבקשה יש לצרף  במסמך נפרד</t>
        </r>
      </text>
    </comment>
    <comment ref="F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G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H3" authorId="0" shapeId="0">
      <text>
        <r>
          <rPr>
            <b/>
            <sz val="10"/>
            <color indexed="81"/>
            <rFont val="Tahoma"/>
            <family val="2"/>
          </rPr>
          <t xml:space="preserve">למילוי הבודק. לא למילוי החברה
</t>
        </r>
        <r>
          <rPr>
            <sz val="10"/>
            <color indexed="81"/>
            <rFont val="Tahoma"/>
            <family val="2"/>
          </rPr>
          <t>בודק אנא שים לב: לנוחותך ברירת המחדל בעמודה זו הינה העתקה של עמודת התקציב המבוקש ע"י החברה בבקשה זו.
 עליך לעדכן הסעיפים בהם אינך מקבל את בקשת החברה.
הסבר כולל לשינויים המאושרים/נדחים ינתן בנספח ט' שצורף לגליון האקסל.</t>
        </r>
      </text>
    </comment>
    <comment ref="J3" authorId="1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" authorId="1" shapeId="0">
      <text>
        <r>
          <rPr>
            <b/>
            <sz val="8"/>
            <color indexed="81"/>
            <rFont val="Tahoma"/>
            <family val="2"/>
          </rPr>
          <t xml:space="preserve">תא אוטומטי - לא למילוי
</t>
        </r>
      </text>
    </comment>
  </commentList>
</comments>
</file>

<file path=xl/comments9.xml><?xml version="1.0" encoding="utf-8"?>
<comments xmlns="http://schemas.openxmlformats.org/spreadsheetml/2006/main">
  <authors>
    <author>tamas</author>
    <author>madan</author>
  </authors>
  <commentList>
    <comment ref="B3" authorId="0" shapeId="0">
      <text>
        <r>
          <rPr>
            <sz val="10"/>
            <color indexed="81"/>
            <rFont val="Tahoma"/>
            <family val="2"/>
          </rPr>
          <t xml:space="preserve">תקרת התמיכה בפטנט אחד עומדת על 80 אלף ₪ לאורך כל שנות הפרויקט ועד ל- 5 פטנטים בשנה.
 </t>
        </r>
      </text>
    </comment>
    <comment ref="C3" authorId="1" shapeId="0">
      <text>
        <r>
          <rPr>
            <sz val="10"/>
            <color indexed="81"/>
            <rFont val="Tahoma"/>
            <family val="2"/>
          </rPr>
          <t>על-פי דף התקציב הנספח לכתב האישור.</t>
        </r>
      </text>
    </comment>
    <comment ref="D3" authorId="1" shapeId="0">
      <text>
        <r>
          <rPr>
            <sz val="10"/>
            <color indexed="81"/>
            <rFont val="Tahoma"/>
            <family val="2"/>
          </rPr>
          <t>תחת סעיפים שרוצים לבטל יש לרשום אפס
נימוק לבקשה יש לצרף  במסמך נפרד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</text>
    </comment>
    <comment ref="G3" authorId="1" shapeId="0">
      <text>
        <r>
          <rPr>
            <b/>
            <sz val="10"/>
            <color indexed="81"/>
            <rFont val="Tahoma"/>
            <family val="2"/>
          </rPr>
          <t>למילוי הבודק. לא למילוי החברה</t>
        </r>
        <r>
          <rPr>
            <sz val="10"/>
            <color indexed="81"/>
            <rFont val="Tahoma"/>
            <family val="2"/>
          </rPr>
          <t xml:space="preserve">
בודק אנא שים לב: לנוחותך ברירת המחדל בעמודה זו הינה העתקה של עמודת התקציב המבוקש ע"י החברה בבקשה זו.
 עליך לעדכן הסעיפים בהם אינך מקבל את בקשת החברה.
הסבר כולל לשינויים המאושרים/נדחים ינתן בנספח ט' שצורף לגליון האקסל.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תא אוטומטי - לא למילוי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 xml:space="preserve">תא אוטומטי - לא למילוי
</t>
        </r>
      </text>
    </comment>
  </commentList>
</comments>
</file>

<file path=xl/sharedStrings.xml><?xml version="1.0" encoding="utf-8"?>
<sst xmlns="http://schemas.openxmlformats.org/spreadsheetml/2006/main" count="346" uniqueCount="156">
  <si>
    <t>סוג העבודה</t>
  </si>
  <si>
    <t>שם הקבלן</t>
  </si>
  <si>
    <t>סה"כ</t>
  </si>
  <si>
    <t>כמות</t>
  </si>
  <si>
    <t>קוד שכר</t>
  </si>
  <si>
    <t>תקציב חדש מבוקש ע"י החברה</t>
  </si>
  <si>
    <t>הפרש בין מבוקש למקורי</t>
  </si>
  <si>
    <t>הפרש בין תקציב מבוקש למקורי</t>
  </si>
  <si>
    <t>סה"כ לחודש מוגבל בתקרה</t>
  </si>
  <si>
    <t>#</t>
  </si>
  <si>
    <t>נוהל 200-03 נספח ט'1</t>
  </si>
  <si>
    <t>הנחיות למילוי טופס בקשה לשינויים תקציביים (ט'1):</t>
  </si>
  <si>
    <t>אחוז שימוש בציוד</t>
  </si>
  <si>
    <t>חומרים</t>
  </si>
  <si>
    <t>קבלני משנה ארץ</t>
  </si>
  <si>
    <t>קבלני משנה חו"ל</t>
  </si>
  <si>
    <t>ציוד</t>
  </si>
  <si>
    <t>שונות ופטנטים</t>
  </si>
  <si>
    <t>סעיף כח אדם</t>
  </si>
  <si>
    <t>תיק:</t>
  </si>
  <si>
    <t>חברת:</t>
  </si>
  <si>
    <t>סעיף שונות ופטנטים</t>
  </si>
  <si>
    <t>סעיף ציוד</t>
  </si>
  <si>
    <t>נימוקי בודק להמלצתו (הסבר מורחב יסופק בנספח ט')</t>
  </si>
  <si>
    <t>תאריך בקשת השינויים</t>
  </si>
  <si>
    <t>שיעור המענק המאושר</t>
  </si>
  <si>
    <t>כח אדם (כולל תקורה)</t>
  </si>
  <si>
    <t>היקף שינוי מבוקש</t>
  </si>
  <si>
    <t>תקציב חדש מבוקש</t>
  </si>
  <si>
    <t>היקף שינוי מומלץ בודק</t>
  </si>
  <si>
    <t>תקציב חדש מומלץ בודק</t>
  </si>
  <si>
    <t>מס' תיק</t>
  </si>
  <si>
    <t xml:space="preserve">טבלה מרכזת לבקשת החברה ולהמלצות הבודק המקצועי </t>
  </si>
  <si>
    <t>שם וחתימת מנהל המחקר</t>
  </si>
  <si>
    <t xml:space="preserve">חותמת חברה </t>
  </si>
  <si>
    <t xml:space="preserve">תקציב מקורי שאושר </t>
  </si>
  <si>
    <t>למילוי החברה: יש למלא אך ורק פרטי שונות ופטנטים בגינם מבוקשים שינויים</t>
  </si>
  <si>
    <t>השינוי הנדרש בתקציב המקורי</t>
  </si>
  <si>
    <t>לשימוש פנימי - מילוי בודק מקצועי לשכת מדען ראשי</t>
  </si>
  <si>
    <t>למילוי החברה: יש למלא אך ורק פרטי ציוד בגינם מבוקשים שינויים</t>
  </si>
  <si>
    <t>פריט/סוג ציוד</t>
  </si>
  <si>
    <t>מס' חודשי שימוש בציוד</t>
  </si>
  <si>
    <t>סעיף</t>
  </si>
  <si>
    <t>תיאור פטנט/שונות</t>
  </si>
  <si>
    <t xml:space="preserve">שם הקבלן </t>
  </si>
  <si>
    <t>למילוי החברה: יש למלא אך ורק קבלנים בארץ בגינם מבוקשים שינויים</t>
  </si>
  <si>
    <t>למילוי החברה: יש למלא אך ורק קבלנים בחו"ל בגינם מבוקשים שינויים</t>
  </si>
  <si>
    <t>למילוי החברה: יש למלא אך ורק חומרים בגינם מבוקשים שינויים</t>
  </si>
  <si>
    <t>תאור החומר או הסוג</t>
  </si>
  <si>
    <t>תקציב חדש מבוקש על ידי החברה לתקופה</t>
  </si>
  <si>
    <t>תיאור</t>
  </si>
  <si>
    <t>רגיל</t>
  </si>
  <si>
    <t>איש סגל אקדמי</t>
  </si>
  <si>
    <t>סטודנט בעל מלגה</t>
  </si>
  <si>
    <t>רצ"ב טבלה למילוי קודי שכר בגיליון כח אדם</t>
  </si>
  <si>
    <t>סעיף חומרים</t>
  </si>
  <si>
    <t>טופס בקשה להעברות בין סעיפי התקציב - נספח ט'1</t>
  </si>
  <si>
    <t>תקציב מקורי שאושר בגין פחת</t>
  </si>
  <si>
    <t>סה"כ:</t>
  </si>
  <si>
    <t>מחיר הציוד - עלות כוללת (לכל הכמות)</t>
  </si>
  <si>
    <t>האם מבוקשים שינויים בסעיף</t>
  </si>
  <si>
    <t>שם וחתימת מנכ"ל / מנהל כספים</t>
  </si>
  <si>
    <t>אישור הבקשה ע"י מנהלי החברה:</t>
  </si>
  <si>
    <r>
      <t>תקציב מקורי שאושר ל</t>
    </r>
    <r>
      <rPr>
        <b/>
        <sz val="18"/>
        <rFont val="David"/>
        <family val="2"/>
        <charset val="177"/>
      </rPr>
      <t>כל</t>
    </r>
    <r>
      <rPr>
        <sz val="18"/>
        <rFont val="David"/>
        <family val="2"/>
        <charset val="177"/>
      </rPr>
      <t xml:space="preserve"> הסעיף</t>
    </r>
  </si>
  <si>
    <t>:תקורה</t>
  </si>
  <si>
    <t>סה"כ משכורת:</t>
  </si>
  <si>
    <t>הסכום:</t>
  </si>
  <si>
    <t>שם ומשפחה</t>
  </si>
  <si>
    <t>אחוז השינוי (מבוקש/ מקורי)</t>
  </si>
  <si>
    <t>אחוז השינוי (מומלץ/מקורי)</t>
  </si>
  <si>
    <t>אחוז השינוי (מבוקש/מקורי)</t>
  </si>
  <si>
    <t>שם החברה</t>
  </si>
  <si>
    <t>נושא התוכנית</t>
  </si>
  <si>
    <t>למילוי החברה: יש למלא אך ורק כ"א בגינו מבוקשים שינויים</t>
  </si>
  <si>
    <t>סעיף קבלני משנה בישראל</t>
  </si>
  <si>
    <t>סעיף קבלני משנה חוץ לארץ</t>
  </si>
  <si>
    <t>תאריך בדיקה</t>
  </si>
  <si>
    <t>שם הבודק המקצועי</t>
  </si>
  <si>
    <t>(טופס זה יוגש ביחד עם נספח ט' ובו הסברים לבקשה. תאים לבנים למילוי החברה, תאים צהובים למילוי הבודק)</t>
  </si>
  <si>
    <t>לשימוש פנימי - אישור הבדיקה ע"י בודק מקצועי:</t>
  </si>
  <si>
    <t>בטופס הבקשה לשינויים, צריך להינתן גם הסבר טכנולוגי המצדיק בבהירות את הסיבות לשינויים התקציביים לעומת התקציב המקורי, כולל</t>
  </si>
  <si>
    <t>שינויים בתוכנית העבודה ובלוחות הזמנים. ההסברים יבחנו ע"י הבודק המקצועי על גבי נספח ט' שיצורף לנספח זה (ט'1)</t>
  </si>
  <si>
    <t xml:space="preserve">בקשה להעברות בין הסעיפים תהיה במסגרת התקציב המאושר, דהיינו, סה"כ התקציב המבוקש החדש לא יעלה על זה הישן </t>
  </si>
  <si>
    <t>בקשות להעברות בין סעיפים ניתן להגיש פעם  אחת במהלך תוכנית המו"פ, לא יאוחר משלושה חודשים לפני תום תקופת המו"פ המאושר. בקשות</t>
  </si>
  <si>
    <t>שתוגשנה לאחר מועד זה לא תטופלנה.</t>
  </si>
  <si>
    <t>מילוי עמודת "תקציב מקורי שאושר" תעשה לפי דף התקציב (שמצורף לכתב האישור). בעמודת התקציב החדש המבוקש יש למלא את הנתונים</t>
  </si>
  <si>
    <t>המעודכנים המבוקשים.</t>
  </si>
  <si>
    <t>תקציב מומלץ בודק</t>
  </si>
  <si>
    <t xml:space="preserve"> ובדפי הפירוט של הסעיפים יש למלא רק את הפריטים בגינם נידרש שינוי. </t>
  </si>
  <si>
    <t>(במידה ויש תת ניצול - נא לציין בתיאור הבקשה - נספח ט', את היקף התקציב הנדרש עד לסוף התקופה המאושרת)</t>
  </si>
  <si>
    <t>שנות אדם בבקשה זו</t>
  </si>
  <si>
    <t>תואר ותפקיד במחקר</t>
  </si>
  <si>
    <t>חלקיות משרה</t>
  </si>
  <si>
    <t>אחוז תעסוקה במו"פ</t>
  </si>
  <si>
    <t>מספר חודשי עבודה מבוקשים</t>
  </si>
  <si>
    <r>
      <t xml:space="preserve">תקציב </t>
    </r>
    <r>
      <rPr>
        <b/>
        <sz val="11"/>
        <rFont val="David"/>
        <family val="2"/>
        <charset val="177"/>
      </rPr>
      <t xml:space="preserve">מקורי </t>
    </r>
    <r>
      <rPr>
        <sz val="11"/>
        <rFont val="David"/>
        <family val="2"/>
        <charset val="177"/>
      </rPr>
      <t>שאושר לעובד בתיק זה</t>
    </r>
  </si>
  <si>
    <t>תקרת שכר+סוציאליות (אין מיגבלה בהזנת הנתונים)</t>
  </si>
  <si>
    <t>תקרת אחוז התעסוקה במו"פ (ההזנה מוגבלת לתיקרות)</t>
  </si>
  <si>
    <t>עובד חברת כ"א/חליף כ"א</t>
  </si>
  <si>
    <t>מנכ"ל</t>
  </si>
  <si>
    <t>מנכ"ל חברת מו"פ</t>
  </si>
  <si>
    <t>איש סגל אקדמי בשבתון</t>
  </si>
  <si>
    <t>לאיש סגל אקדמי התקרה מושתתת על חלקיות המישרה ולא על אחוז התעסוקה במו"פ</t>
  </si>
  <si>
    <t>תוכנית (לשינוי הקש על התא)</t>
  </si>
  <si>
    <t>תוכנית</t>
  </si>
  <si>
    <t>קוד</t>
  </si>
  <si>
    <t>מו"פ רגיל</t>
  </si>
  <si>
    <t>מאגד תעשייה</t>
  </si>
  <si>
    <t>מאגד אקדמיה</t>
  </si>
  <si>
    <t>מגנטון תעשייה</t>
  </si>
  <si>
    <t>מגנטון אקדמיה</t>
  </si>
  <si>
    <t>נופר</t>
  </si>
  <si>
    <t>איגוד משתמשים</t>
  </si>
  <si>
    <t>מו"פ עסקי בחקלאות</t>
  </si>
  <si>
    <t>מכוני מחקר</t>
  </si>
  <si>
    <t>כ"א</t>
  </si>
  <si>
    <t>V</t>
  </si>
  <si>
    <t>כ"א תקורה</t>
  </si>
  <si>
    <t>--</t>
  </si>
  <si>
    <t>חומרים תקורה</t>
  </si>
  <si>
    <t>ציוד יעודי</t>
  </si>
  <si>
    <t>קב"מ</t>
  </si>
  <si>
    <t>קוד נבחר:</t>
  </si>
  <si>
    <t>שונות</t>
  </si>
  <si>
    <t>תקורה על חומרים</t>
  </si>
  <si>
    <t>10=זכאי תקורת חומרים</t>
  </si>
  <si>
    <t>קודים 0,2</t>
  </si>
  <si>
    <t>20=זכאי ציוד יעודי</t>
  </si>
  <si>
    <t>קודים 0,3,4</t>
  </si>
  <si>
    <t>תקורה</t>
  </si>
  <si>
    <t>מצטבר:</t>
  </si>
  <si>
    <t>ציוד יעודי - לשימוש במאגדים ואיגודי משתמשים</t>
  </si>
  <si>
    <t>ציוד יעודי (מאגדים ואיגודי משתמשמים)</t>
  </si>
  <si>
    <r>
      <t>את טופס הבקשה לשינויים יש למלא ברמת פירוט של תתי סעיפים (</t>
    </r>
    <r>
      <rPr>
        <b/>
        <sz val="16"/>
        <rFont val="Arial"/>
        <family val="2"/>
      </rPr>
      <t>על החברה למלא רק תאים לבנים</t>
    </r>
    <r>
      <rPr>
        <sz val="16"/>
        <rFont val="Arial"/>
        <family val="2"/>
      </rPr>
      <t>) בדף הראשי יש למלא את התקציב הכולל</t>
    </r>
  </si>
  <si>
    <t>תקרת שכר+סוציאליות (אין מיגבלה בהזנת הנתונים - הנוסחאות בגליון יגבילו עפ"י הנהלים)</t>
  </si>
  <si>
    <t>מס' חברה בלשכת המדען</t>
  </si>
  <si>
    <t>תאריך תחילת המו"פ</t>
  </si>
  <si>
    <t>תאריך סיום המו"פ</t>
  </si>
  <si>
    <t>שכר+סוציאליות בממוצע לחודש (עלות כוללת למעביד)</t>
  </si>
  <si>
    <t>…</t>
  </si>
  <si>
    <t>תושב חוזר</t>
  </si>
  <si>
    <t>תוכנית בתחומי הביוטכנולוגיה וננוטכנולוגיה</t>
  </si>
  <si>
    <t>לא</t>
  </si>
  <si>
    <t>כן</t>
  </si>
  <si>
    <t>MAD</t>
  </si>
  <si>
    <t>יש לשלוח את הדף הראשי עם החתימות והחותמת</t>
  </si>
  <si>
    <t>להבהרות, ניתן להתקשר למחלקת תקצוב ותשלומים 037157953 או 037157957</t>
  </si>
  <si>
    <t>נספחים ט'+ט'1 ישלחו ביחד דרך אתר החברות של הרשות ← בלשונית בקשה לשינויים בתיק</t>
  </si>
  <si>
    <t>סעיף שיווק</t>
  </si>
  <si>
    <t xml:space="preserve">תאור </t>
  </si>
  <si>
    <t>למילוי החברה: יש למלא אך ורק סעיפי שיווק בגינם מבוקשים שינויים</t>
  </si>
  <si>
    <t>שיווק</t>
  </si>
  <si>
    <t>גרסה: 2019/1</t>
  </si>
  <si>
    <t>תאריך עדכון גרסה: 01/07/2019</t>
  </si>
  <si>
    <t>בקשות לשינויים יש לשלוח באזור האישי באתר רשות החדשנות</t>
  </si>
  <si>
    <t>https://my.innovationisrael.org.il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</si>
</sst>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50" x14ac:knownFonts="1">
    <font>
      <sz val="10"/>
      <name val="MS Sans Serif"/>
      <charset val="177"/>
    </font>
    <font>
      <sz val="10"/>
      <name val="MS Sans Serif"/>
      <family val="2"/>
      <charset val="177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8"/>
      <name val="MS Sans Serif"/>
      <family val="2"/>
      <charset val="177"/>
    </font>
    <font>
      <b/>
      <sz val="18"/>
      <color indexed="8"/>
      <name val="David"/>
      <family val="2"/>
      <charset val="177"/>
    </font>
    <font>
      <b/>
      <sz val="18"/>
      <name val="David"/>
      <family val="2"/>
      <charset val="177"/>
    </font>
    <font>
      <sz val="14"/>
      <name val="David"/>
      <family val="2"/>
      <charset val="177"/>
    </font>
    <font>
      <u/>
      <sz val="10"/>
      <color indexed="12"/>
      <name val="Arial"/>
      <family val="2"/>
    </font>
    <font>
      <sz val="11"/>
      <name val="David"/>
      <family val="2"/>
      <charset val="177"/>
    </font>
    <font>
      <b/>
      <u/>
      <sz val="18"/>
      <name val="David"/>
      <family val="2"/>
      <charset val="177"/>
    </font>
    <font>
      <sz val="16"/>
      <name val="David"/>
      <family val="2"/>
      <charset val="177"/>
    </font>
    <font>
      <b/>
      <sz val="16"/>
      <name val="David"/>
      <family val="2"/>
      <charset val="177"/>
    </font>
    <font>
      <b/>
      <u/>
      <sz val="20"/>
      <name val="David"/>
      <family val="2"/>
      <charset val="177"/>
    </font>
    <font>
      <b/>
      <u/>
      <sz val="16"/>
      <name val="David"/>
      <family val="2"/>
      <charset val="177"/>
    </font>
    <font>
      <sz val="18"/>
      <name val="David"/>
      <family val="2"/>
      <charset val="177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sz val="11"/>
      <name val="David"/>
      <family val="2"/>
      <charset val="177"/>
    </font>
    <font>
      <b/>
      <sz val="12"/>
      <name val="David"/>
      <family val="2"/>
      <charset val="177"/>
    </font>
    <font>
      <sz val="12"/>
      <color indexed="81"/>
      <name val="Tahoma"/>
      <family val="2"/>
    </font>
    <font>
      <sz val="20"/>
      <name val="David"/>
      <family val="2"/>
      <charset val="177"/>
    </font>
    <font>
      <sz val="20"/>
      <name val="Aharoni"/>
      <charset val="177"/>
    </font>
    <font>
      <b/>
      <sz val="24"/>
      <name val="Aharoni"/>
      <charset val="177"/>
    </font>
    <font>
      <b/>
      <sz val="26"/>
      <name val="Aharoni"/>
      <charset val="177"/>
    </font>
    <font>
      <sz val="24"/>
      <name val="David"/>
      <family val="2"/>
      <charset val="177"/>
    </font>
    <font>
      <b/>
      <u/>
      <sz val="26"/>
      <name val="David"/>
      <family val="2"/>
      <charset val="177"/>
    </font>
    <font>
      <b/>
      <u/>
      <sz val="18"/>
      <color indexed="8"/>
      <name val="David"/>
      <family val="2"/>
      <charset val="177"/>
    </font>
    <font>
      <b/>
      <sz val="14"/>
      <color indexed="10"/>
      <name val="David"/>
      <family val="2"/>
      <charset val="177"/>
    </font>
    <font>
      <sz val="12"/>
      <name val="MS Sans Serif"/>
      <family val="2"/>
      <charset val="177"/>
    </font>
    <font>
      <sz val="18"/>
      <name val="MS Sans Serif"/>
      <family val="2"/>
      <charset val="177"/>
    </font>
    <font>
      <b/>
      <sz val="18"/>
      <name val="Arial"/>
      <family val="2"/>
    </font>
    <font>
      <sz val="22"/>
      <name val="David"/>
      <family val="2"/>
      <charset val="177"/>
    </font>
    <font>
      <sz val="12"/>
      <color indexed="47"/>
      <name val="David"/>
      <family val="2"/>
      <charset val="177"/>
    </font>
    <font>
      <sz val="18"/>
      <color indexed="12"/>
      <name val="Arial"/>
      <family val="2"/>
    </font>
    <font>
      <b/>
      <u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81"/>
      <name val="Tahoma"/>
      <family val="2"/>
    </font>
    <font>
      <b/>
      <sz val="14"/>
      <name val="David"/>
      <family val="2"/>
      <charset val="177"/>
    </font>
    <font>
      <sz val="9"/>
      <name val="David"/>
      <family val="2"/>
      <charset val="177"/>
    </font>
    <font>
      <b/>
      <sz val="9"/>
      <color indexed="81"/>
      <name val="Tahoma"/>
      <family val="2"/>
    </font>
    <font>
      <b/>
      <sz val="10"/>
      <name val="David"/>
      <family val="2"/>
      <charset val="177"/>
    </font>
    <font>
      <sz val="16"/>
      <color theme="0" tint="-4.9989318521683403E-2"/>
      <name val="David"/>
      <family val="2"/>
      <charset val="177"/>
    </font>
    <font>
      <sz val="12"/>
      <color theme="0" tint="-4.9989318521683403E-2"/>
      <name val="David"/>
      <family val="2"/>
      <charset val="177"/>
    </font>
    <font>
      <u/>
      <sz val="12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356">
    <xf numFmtId="0" fontId="0" fillId="0" borderId="0" xfId="0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8" fillId="2" borderId="0" xfId="0" applyNumberFormat="1" applyFont="1" applyFill="1" applyBorder="1" applyAlignment="1" applyProtection="1">
      <alignment horizontal="center" vertical="top" wrapText="1" readingOrder="2"/>
    </xf>
    <xf numFmtId="0" fontId="7" fillId="2" borderId="0" xfId="0" applyNumberFormat="1" applyFont="1" applyFill="1" applyBorder="1" applyAlignment="1" applyProtection="1">
      <alignment horizontal="center" wrapText="1" readingOrder="2"/>
    </xf>
    <xf numFmtId="0" fontId="7" fillId="2" borderId="0" xfId="0" applyNumberFormat="1" applyFont="1" applyFill="1" applyBorder="1" applyAlignment="1" applyProtection="1">
      <alignment horizontal="center" vertical="top" wrapText="1" readingOrder="2"/>
    </xf>
    <xf numFmtId="0" fontId="7" fillId="2" borderId="1" xfId="0" applyNumberFormat="1" applyFont="1" applyFill="1" applyBorder="1" applyAlignment="1" applyProtection="1">
      <alignment horizontal="center" vertical="top" wrapText="1" readingOrder="2"/>
    </xf>
    <xf numFmtId="0" fontId="7" fillId="2" borderId="2" xfId="0" applyNumberFormat="1" applyFont="1" applyFill="1" applyBorder="1" applyAlignment="1" applyProtection="1">
      <alignment horizontal="center" vertical="top" wrapText="1" readingOrder="2"/>
    </xf>
    <xf numFmtId="0" fontId="7" fillId="2" borderId="3" xfId="0" applyNumberFormat="1" applyFont="1" applyFill="1" applyBorder="1" applyAlignment="1" applyProtection="1">
      <alignment wrapText="1" readingOrder="2"/>
    </xf>
    <xf numFmtId="0" fontId="7" fillId="2" borderId="3" xfId="0" applyNumberFormat="1" applyFont="1" applyFill="1" applyBorder="1" applyAlignment="1" applyProtection="1">
      <alignment vertical="top" wrapText="1" readingOrder="2"/>
    </xf>
    <xf numFmtId="0" fontId="7" fillId="2" borderId="4" xfId="0" applyNumberFormat="1" applyFont="1" applyFill="1" applyBorder="1" applyAlignment="1" applyProtection="1">
      <alignment vertical="top" wrapText="1" readingOrder="2"/>
    </xf>
    <xf numFmtId="0" fontId="13" fillId="2" borderId="5" xfId="0" applyFont="1" applyFill="1" applyBorder="1" applyProtection="1"/>
    <xf numFmtId="0" fontId="13" fillId="2" borderId="0" xfId="0" applyFont="1" applyFill="1" applyProtection="1"/>
    <xf numFmtId="0" fontId="13" fillId="2" borderId="6" xfId="0" applyFont="1" applyFill="1" applyBorder="1" applyProtection="1"/>
    <xf numFmtId="0" fontId="13" fillId="2" borderId="0" xfId="0" applyFont="1" applyFill="1" applyBorder="1" applyProtection="1"/>
    <xf numFmtId="0" fontId="13" fillId="2" borderId="7" xfId="0" applyFont="1" applyFill="1" applyBorder="1" applyProtection="1"/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horizontal="center" readingOrder="2"/>
    </xf>
    <xf numFmtId="0" fontId="16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Protection="1"/>
    <xf numFmtId="0" fontId="17" fillId="3" borderId="8" xfId="0" applyFont="1" applyFill="1" applyBorder="1" applyAlignment="1" applyProtection="1">
      <alignment horizontal="center" wrapText="1"/>
    </xf>
    <xf numFmtId="0" fontId="17" fillId="2" borderId="6" xfId="0" applyFont="1" applyFill="1" applyBorder="1" applyProtection="1"/>
    <xf numFmtId="0" fontId="17" fillId="3" borderId="8" xfId="0" applyFont="1" applyFill="1" applyBorder="1" applyProtection="1"/>
    <xf numFmtId="38" fontId="17" fillId="0" borderId="8" xfId="1" applyNumberFormat="1" applyFont="1" applyFill="1" applyBorder="1" applyAlignment="1" applyProtection="1">
      <alignment horizontal="center"/>
      <protection locked="0"/>
    </xf>
    <xf numFmtId="38" fontId="8" fillId="2" borderId="8" xfId="1" applyNumberFormat="1" applyFont="1" applyFill="1" applyBorder="1" applyAlignment="1" applyProtection="1">
      <alignment horizontal="center"/>
    </xf>
    <xf numFmtId="38" fontId="17" fillId="2" borderId="8" xfId="1" applyNumberFormat="1" applyFont="1" applyFill="1" applyBorder="1" applyAlignment="1" applyProtection="1">
      <alignment horizontal="center"/>
    </xf>
    <xf numFmtId="0" fontId="17" fillId="2" borderId="7" xfId="0" applyFont="1" applyFill="1" applyBorder="1" applyProtection="1"/>
    <xf numFmtId="0" fontId="17" fillId="2" borderId="0" xfId="0" applyFont="1" applyFill="1" applyProtection="1"/>
    <xf numFmtId="0" fontId="8" fillId="3" borderId="8" xfId="0" applyFont="1" applyFill="1" applyBorder="1" applyProtection="1"/>
    <xf numFmtId="0" fontId="18" fillId="2" borderId="3" xfId="0" applyNumberFormat="1" applyFont="1" applyFill="1" applyBorder="1" applyAlignment="1" applyProtection="1"/>
    <xf numFmtId="0" fontId="17" fillId="2" borderId="3" xfId="0" applyFont="1" applyFill="1" applyBorder="1" applyProtection="1"/>
    <xf numFmtId="0" fontId="13" fillId="2" borderId="9" xfId="0" applyFont="1" applyFill="1" applyBorder="1" applyProtection="1"/>
    <xf numFmtId="0" fontId="13" fillId="2" borderId="10" xfId="0" applyFont="1" applyFill="1" applyBorder="1" applyProtection="1"/>
    <xf numFmtId="0" fontId="13" fillId="2" borderId="11" xfId="0" applyFont="1" applyFill="1" applyBorder="1" applyProtection="1"/>
    <xf numFmtId="0" fontId="13" fillId="2" borderId="0" xfId="0" applyFont="1" applyFill="1" applyAlignment="1" applyProtection="1">
      <alignment horizontal="center"/>
    </xf>
    <xf numFmtId="0" fontId="19" fillId="2" borderId="0" xfId="0" applyFont="1" applyFill="1" applyProtection="1"/>
    <xf numFmtId="0" fontId="11" fillId="2" borderId="0" xfId="0" applyFont="1" applyFill="1" applyProtection="1"/>
    <xf numFmtId="0" fontId="19" fillId="2" borderId="8" xfId="0" applyFont="1" applyFill="1" applyBorder="1" applyAlignment="1" applyProtection="1">
      <alignment horizontal="center"/>
    </xf>
    <xf numFmtId="3" fontId="19" fillId="0" borderId="8" xfId="4" applyNumberFormat="1" applyFont="1" applyFill="1" applyBorder="1" applyAlignment="1" applyProtection="1">
      <alignment horizontal="center"/>
      <protection locked="0"/>
    </xf>
    <xf numFmtId="9" fontId="19" fillId="0" borderId="8" xfId="2" applyFont="1" applyFill="1" applyBorder="1" applyAlignment="1" applyProtection="1">
      <alignment horizontal="center"/>
      <protection locked="0"/>
    </xf>
    <xf numFmtId="3" fontId="19" fillId="2" borderId="8" xfId="0" applyNumberFormat="1" applyFont="1" applyFill="1" applyBorder="1" applyAlignment="1" applyProtection="1">
      <alignment horizontal="center" wrapText="1"/>
    </xf>
    <xf numFmtId="9" fontId="19" fillId="2" borderId="12" xfId="0" applyNumberFormat="1" applyFont="1" applyFill="1" applyBorder="1" applyAlignment="1" applyProtection="1">
      <alignment horizontal="center"/>
    </xf>
    <xf numFmtId="0" fontId="19" fillId="2" borderId="0" xfId="0" applyFont="1" applyFill="1" applyBorder="1" applyProtection="1"/>
    <xf numFmtId="0" fontId="19" fillId="2" borderId="0" xfId="0" applyFont="1" applyFill="1" applyBorder="1" applyAlignment="1" applyProtection="1">
      <alignment horizontal="right"/>
    </xf>
    <xf numFmtId="0" fontId="19" fillId="2" borderId="13" xfId="0" applyFont="1" applyFill="1" applyBorder="1" applyProtection="1"/>
    <xf numFmtId="0" fontId="19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horizontal="right"/>
    </xf>
    <xf numFmtId="0" fontId="13" fillId="2" borderId="7" xfId="0" applyFont="1" applyFill="1" applyBorder="1" applyAlignment="1" applyProtection="1">
      <alignment horizontal="right"/>
    </xf>
    <xf numFmtId="0" fontId="13" fillId="2" borderId="0" xfId="0" applyFont="1" applyFill="1" applyAlignment="1" applyProtection="1">
      <alignment horizontal="right"/>
    </xf>
    <xf numFmtId="0" fontId="17" fillId="3" borderId="8" xfId="0" applyFont="1" applyFill="1" applyBorder="1" applyAlignment="1" applyProtection="1">
      <alignment horizontal="center"/>
    </xf>
    <xf numFmtId="0" fontId="19" fillId="2" borderId="8" xfId="0" applyFont="1" applyFill="1" applyBorder="1" applyAlignment="1" applyProtection="1">
      <alignment readingOrder="2"/>
    </xf>
    <xf numFmtId="0" fontId="19" fillId="0" borderId="8" xfId="0" applyFont="1" applyFill="1" applyBorder="1" applyAlignment="1" applyProtection="1">
      <alignment readingOrder="2"/>
      <protection locked="0"/>
    </xf>
    <xf numFmtId="3" fontId="19" fillId="0" borderId="8" xfId="4" applyNumberFormat="1" applyFont="1" applyFill="1" applyBorder="1" applyAlignment="1" applyProtection="1">
      <alignment horizontal="center" readingOrder="2"/>
      <protection locked="0"/>
    </xf>
    <xf numFmtId="3" fontId="19" fillId="0" borderId="8" xfId="0" applyNumberFormat="1" applyFont="1" applyFill="1" applyBorder="1" applyAlignment="1" applyProtection="1">
      <alignment horizontal="center" readingOrder="2"/>
      <protection locked="0"/>
    </xf>
    <xf numFmtId="0" fontId="19" fillId="2" borderId="0" xfId="0" applyFont="1" applyFill="1" applyAlignment="1" applyProtection="1">
      <alignment readingOrder="2"/>
    </xf>
    <xf numFmtId="0" fontId="19" fillId="2" borderId="0" xfId="0" applyFont="1" applyFill="1" applyAlignment="1" applyProtection="1">
      <alignment horizontal="center" readingOrder="2"/>
    </xf>
    <xf numFmtId="9" fontId="19" fillId="0" borderId="8" xfId="2" applyFont="1" applyFill="1" applyBorder="1" applyAlignment="1" applyProtection="1">
      <alignment readingOrder="2"/>
      <protection locked="0"/>
    </xf>
    <xf numFmtId="3" fontId="19" fillId="3" borderId="8" xfId="4" applyNumberFormat="1" applyFont="1" applyFill="1" applyBorder="1" applyAlignment="1" applyProtection="1">
      <alignment horizontal="center" readingOrder="2"/>
    </xf>
    <xf numFmtId="3" fontId="19" fillId="3" borderId="8" xfId="0" applyNumberFormat="1" applyFont="1" applyFill="1" applyBorder="1" applyAlignment="1" applyProtection="1">
      <alignment horizontal="center" readingOrder="2"/>
    </xf>
    <xf numFmtId="0" fontId="21" fillId="2" borderId="0" xfId="0" applyFont="1" applyFill="1" applyProtection="1"/>
    <xf numFmtId="3" fontId="21" fillId="3" borderId="8" xfId="4" applyNumberFormat="1" applyFont="1" applyFill="1" applyBorder="1" applyAlignment="1" applyProtection="1">
      <alignment horizontal="center" readingOrder="2"/>
    </xf>
    <xf numFmtId="3" fontId="21" fillId="3" borderId="8" xfId="0" applyNumberFormat="1" applyFont="1" applyFill="1" applyBorder="1" applyAlignment="1" applyProtection="1">
      <alignment horizontal="center" readingOrder="2"/>
    </xf>
    <xf numFmtId="3" fontId="21" fillId="3" borderId="14" xfId="0" applyNumberFormat="1" applyFont="1" applyFill="1" applyBorder="1" applyAlignment="1" applyProtection="1">
      <alignment horizontal="center"/>
    </xf>
    <xf numFmtId="0" fontId="21" fillId="2" borderId="0" xfId="0" applyFont="1" applyFill="1" applyBorder="1" applyProtection="1"/>
    <xf numFmtId="0" fontId="21" fillId="2" borderId="0" xfId="0" applyFont="1" applyFill="1" applyBorder="1" applyAlignment="1" applyProtection="1">
      <alignment horizontal="right"/>
    </xf>
    <xf numFmtId="3" fontId="21" fillId="3" borderId="15" xfId="0" applyNumberFormat="1" applyFont="1" applyFill="1" applyBorder="1" applyAlignment="1" applyProtection="1">
      <alignment horizontal="center"/>
    </xf>
    <xf numFmtId="3" fontId="21" fillId="3" borderId="2" xfId="0" applyNumberFormat="1" applyFont="1" applyFill="1" applyBorder="1" applyAlignment="1" applyProtection="1">
      <alignment horizontal="center"/>
    </xf>
    <xf numFmtId="3" fontId="21" fillId="3" borderId="15" xfId="4" applyNumberFormat="1" applyFont="1" applyFill="1" applyBorder="1" applyAlignment="1" applyProtection="1">
      <alignment horizontal="center"/>
    </xf>
    <xf numFmtId="3" fontId="21" fillId="3" borderId="2" xfId="4" applyNumberFormat="1" applyFont="1" applyFill="1" applyBorder="1" applyAlignment="1" applyProtection="1">
      <alignment horizontal="center"/>
    </xf>
    <xf numFmtId="3" fontId="21" fillId="3" borderId="8" xfId="0" applyNumberFormat="1" applyFont="1" applyFill="1" applyBorder="1" applyAlignment="1" applyProtection="1">
      <alignment horizontal="center"/>
    </xf>
    <xf numFmtId="3" fontId="21" fillId="3" borderId="16" xfId="0" applyNumberFormat="1" applyFont="1" applyFill="1" applyBorder="1" applyAlignment="1" applyProtection="1">
      <alignment horizontal="center"/>
    </xf>
    <xf numFmtId="3" fontId="21" fillId="3" borderId="17" xfId="0" applyNumberFormat="1" applyFont="1" applyFill="1" applyBorder="1" applyAlignment="1" applyProtection="1">
      <alignment horizontal="center"/>
    </xf>
    <xf numFmtId="0" fontId="21" fillId="3" borderId="12" xfId="0" applyFont="1" applyFill="1" applyBorder="1" applyAlignment="1" applyProtection="1">
      <alignment horizontal="right"/>
    </xf>
    <xf numFmtId="9" fontId="21" fillId="3" borderId="18" xfId="0" applyNumberFormat="1" applyFont="1" applyFill="1" applyBorder="1" applyAlignment="1" applyProtection="1">
      <alignment horizontal="right"/>
    </xf>
    <xf numFmtId="0" fontId="21" fillId="2" borderId="19" xfId="0" applyFont="1" applyFill="1" applyBorder="1" applyProtection="1"/>
    <xf numFmtId="0" fontId="21" fillId="2" borderId="13" xfId="0" applyFont="1" applyFill="1" applyBorder="1" applyProtection="1"/>
    <xf numFmtId="0" fontId="21" fillId="2" borderId="20" xfId="0" applyFont="1" applyFill="1" applyBorder="1" applyProtection="1"/>
    <xf numFmtId="0" fontId="21" fillId="2" borderId="21" xfId="0" applyFont="1" applyFill="1" applyBorder="1" applyProtection="1"/>
    <xf numFmtId="0" fontId="21" fillId="2" borderId="1" xfId="0" applyFont="1" applyFill="1" applyBorder="1" applyProtection="1"/>
    <xf numFmtId="0" fontId="21" fillId="2" borderId="2" xfId="0" applyFont="1" applyFill="1" applyBorder="1" applyProtection="1"/>
    <xf numFmtId="0" fontId="21" fillId="2" borderId="3" xfId="0" applyFont="1" applyFill="1" applyBorder="1" applyProtection="1"/>
    <xf numFmtId="0" fontId="21" fillId="2" borderId="4" xfId="0" applyFont="1" applyFill="1" applyBorder="1" applyProtection="1"/>
    <xf numFmtId="0" fontId="17" fillId="2" borderId="0" xfId="0" applyFont="1" applyFill="1" applyBorder="1" applyProtection="1"/>
    <xf numFmtId="0" fontId="23" fillId="2" borderId="0" xfId="0" applyFont="1" applyFill="1" applyProtection="1"/>
    <xf numFmtId="0" fontId="24" fillId="3" borderId="22" xfId="0" applyFont="1" applyFill="1" applyBorder="1" applyProtection="1"/>
    <xf numFmtId="0" fontId="26" fillId="3" borderId="23" xfId="0" applyFont="1" applyFill="1" applyBorder="1" applyAlignment="1" applyProtection="1"/>
    <xf numFmtId="0" fontId="24" fillId="3" borderId="23" xfId="0" applyFont="1" applyFill="1" applyBorder="1" applyAlignment="1" applyProtection="1">
      <alignment horizontal="left"/>
    </xf>
    <xf numFmtId="0" fontId="24" fillId="3" borderId="23" xfId="0" applyFont="1" applyFill="1" applyBorder="1" applyProtection="1"/>
    <xf numFmtId="0" fontId="24" fillId="3" borderId="24" xfId="0" applyFont="1" applyFill="1" applyBorder="1" applyProtection="1"/>
    <xf numFmtId="49" fontId="25" fillId="3" borderId="23" xfId="0" applyNumberFormat="1" applyFont="1" applyFill="1" applyBorder="1" applyAlignment="1" applyProtection="1">
      <alignment horizontal="right"/>
    </xf>
    <xf numFmtId="0" fontId="23" fillId="2" borderId="6" xfId="0" applyFont="1" applyFill="1" applyBorder="1" applyProtection="1"/>
    <xf numFmtId="0" fontId="23" fillId="2" borderId="0" xfId="0" applyFont="1" applyFill="1" applyBorder="1" applyProtection="1"/>
    <xf numFmtId="0" fontId="15" fillId="2" borderId="0" xfId="0" applyFont="1" applyFill="1" applyBorder="1" applyAlignment="1" applyProtection="1">
      <alignment vertical="center"/>
    </xf>
    <xf numFmtId="0" fontId="23" fillId="2" borderId="7" xfId="0" applyFont="1" applyFill="1" applyBorder="1" applyProtection="1"/>
    <xf numFmtId="0" fontId="26" fillId="3" borderId="23" xfId="0" applyFont="1" applyFill="1" applyBorder="1" applyAlignment="1" applyProtection="1">
      <alignment horizontal="right"/>
    </xf>
    <xf numFmtId="0" fontId="23" fillId="2" borderId="0" xfId="0" applyFont="1" applyFill="1" applyBorder="1" applyAlignment="1" applyProtection="1">
      <alignment horizontal="center"/>
    </xf>
    <xf numFmtId="9" fontId="19" fillId="2" borderId="16" xfId="0" applyNumberFormat="1" applyFont="1" applyFill="1" applyBorder="1" applyAlignment="1" applyProtection="1">
      <alignment horizontal="center"/>
    </xf>
    <xf numFmtId="3" fontId="19" fillId="3" borderId="17" xfId="0" applyNumberFormat="1" applyFont="1" applyFill="1" applyBorder="1" applyAlignment="1" applyProtection="1">
      <alignment horizontal="center"/>
    </xf>
    <xf numFmtId="3" fontId="19" fillId="3" borderId="14" xfId="0" applyNumberFormat="1" applyFont="1" applyFill="1" applyBorder="1" applyAlignment="1" applyProtection="1">
      <alignment horizontal="center" readingOrder="1"/>
    </xf>
    <xf numFmtId="0" fontId="24" fillId="3" borderId="5" xfId="0" applyFont="1" applyFill="1" applyBorder="1" applyAlignment="1" applyProtection="1">
      <alignment horizontal="left"/>
    </xf>
    <xf numFmtId="3" fontId="21" fillId="3" borderId="14" xfId="0" applyNumberFormat="1" applyFont="1" applyFill="1" applyBorder="1" applyAlignment="1" applyProtection="1">
      <alignment horizontal="center" readingOrder="1"/>
    </xf>
    <xf numFmtId="0" fontId="13" fillId="2" borderId="0" xfId="0" applyFont="1" applyFill="1" applyBorder="1" applyAlignment="1" applyProtection="1">
      <alignment horizontal="center" vertical="top"/>
    </xf>
    <xf numFmtId="0" fontId="28" fillId="2" borderId="0" xfId="0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wrapText="1" readingOrder="2"/>
    </xf>
    <xf numFmtId="0" fontId="7" fillId="2" borderId="0" xfId="0" applyNumberFormat="1" applyFont="1" applyFill="1" applyBorder="1" applyAlignment="1" applyProtection="1">
      <alignment vertical="top" wrapText="1" readingOrder="2"/>
    </xf>
    <xf numFmtId="0" fontId="17" fillId="2" borderId="13" xfId="0" applyFont="1" applyFill="1" applyBorder="1" applyProtection="1"/>
    <xf numFmtId="0" fontId="7" fillId="2" borderId="13" xfId="0" applyNumberFormat="1" applyFont="1" applyFill="1" applyBorder="1" applyAlignment="1" applyProtection="1">
      <alignment wrapText="1" readingOrder="2"/>
    </xf>
    <xf numFmtId="0" fontId="7" fillId="2" borderId="13" xfId="0" applyNumberFormat="1" applyFont="1" applyFill="1" applyBorder="1" applyAlignment="1" applyProtection="1">
      <alignment vertical="top" wrapText="1" readingOrder="2"/>
    </xf>
    <xf numFmtId="0" fontId="7" fillId="2" borderId="20" xfId="0" applyNumberFormat="1" applyFont="1" applyFill="1" applyBorder="1" applyAlignment="1" applyProtection="1">
      <alignment vertical="top" wrapText="1" readingOrder="2"/>
    </xf>
    <xf numFmtId="0" fontId="7" fillId="2" borderId="3" xfId="0" applyNumberFormat="1" applyFont="1" applyFill="1" applyBorder="1" applyAlignment="1" applyProtection="1">
      <alignment horizontal="center" wrapText="1" readingOrder="2"/>
    </xf>
    <xf numFmtId="0" fontId="7" fillId="2" borderId="3" xfId="0" applyNumberFormat="1" applyFont="1" applyFill="1" applyBorder="1" applyAlignment="1" applyProtection="1">
      <alignment horizontal="center" vertical="top" wrapText="1" readingOrder="2"/>
    </xf>
    <xf numFmtId="0" fontId="8" fillId="2" borderId="1" xfId="0" applyNumberFormat="1" applyFont="1" applyFill="1" applyBorder="1" applyAlignment="1" applyProtection="1">
      <alignment horizontal="center" vertical="top" wrapText="1" readingOrder="2"/>
    </xf>
    <xf numFmtId="0" fontId="7" fillId="2" borderId="1" xfId="0" applyNumberFormat="1" applyFont="1" applyFill="1" applyBorder="1" applyAlignment="1" applyProtection="1">
      <alignment horizontal="center" wrapText="1" readingOrder="2"/>
    </xf>
    <xf numFmtId="0" fontId="7" fillId="2" borderId="4" xfId="0" applyNumberFormat="1" applyFont="1" applyFill="1" applyBorder="1" applyAlignment="1" applyProtection="1">
      <alignment horizontal="center" vertical="top" wrapText="1" readingOrder="2"/>
    </xf>
    <xf numFmtId="0" fontId="9" fillId="2" borderId="0" xfId="0" applyFont="1" applyFill="1" applyProtection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19" fillId="4" borderId="8" xfId="0" applyFont="1" applyFill="1" applyBorder="1" applyAlignment="1" applyProtection="1">
      <alignment wrapText="1"/>
      <protection locked="0"/>
    </xf>
    <xf numFmtId="0" fontId="21" fillId="2" borderId="8" xfId="0" applyFont="1" applyFill="1" applyBorder="1" applyAlignment="1" applyProtection="1">
      <alignment readingOrder="2"/>
    </xf>
    <xf numFmtId="3" fontId="21" fillId="3" borderId="16" xfId="0" applyNumberFormat="1" applyFont="1" applyFill="1" applyBorder="1" applyAlignment="1" applyProtection="1">
      <alignment horizontal="center" readingOrder="1"/>
    </xf>
    <xf numFmtId="3" fontId="19" fillId="3" borderId="16" xfId="0" applyNumberFormat="1" applyFont="1" applyFill="1" applyBorder="1" applyAlignment="1" applyProtection="1">
      <alignment horizontal="center" readingOrder="1"/>
    </xf>
    <xf numFmtId="38" fontId="8" fillId="3" borderId="8" xfId="1" applyNumberFormat="1" applyFont="1" applyFill="1" applyBorder="1" applyAlignment="1" applyProtection="1">
      <alignment horizontal="center"/>
    </xf>
    <xf numFmtId="164" fontId="19" fillId="0" borderId="8" xfId="0" applyNumberFormat="1" applyFont="1" applyFill="1" applyBorder="1" applyAlignment="1" applyProtection="1">
      <alignment readingOrder="2"/>
      <protection locked="0"/>
    </xf>
    <xf numFmtId="0" fontId="19" fillId="0" borderId="8" xfId="0" applyFont="1" applyBorder="1" applyAlignment="1" applyProtection="1">
      <alignment horizontal="right"/>
      <protection locked="0"/>
    </xf>
    <xf numFmtId="3" fontId="19" fillId="0" borderId="8" xfId="4" applyNumberFormat="1" applyFont="1" applyBorder="1" applyAlignment="1" applyProtection="1">
      <alignment horizontal="center"/>
      <protection locked="0"/>
    </xf>
    <xf numFmtId="9" fontId="19" fillId="0" borderId="8" xfId="2" applyFont="1" applyBorder="1" applyAlignment="1" applyProtection="1">
      <alignment horizontal="center"/>
      <protection locked="0"/>
    </xf>
    <xf numFmtId="3" fontId="19" fillId="0" borderId="8" xfId="0" applyNumberFormat="1" applyFont="1" applyBorder="1" applyAlignment="1" applyProtection="1">
      <alignment horizontal="center"/>
      <protection locked="0"/>
    </xf>
    <xf numFmtId="9" fontId="19" fillId="0" borderId="8" xfId="2" applyFont="1" applyFill="1" applyBorder="1" applyAlignment="1" applyProtection="1">
      <alignment horizontal="center" readingOrder="2"/>
      <protection locked="0"/>
    </xf>
    <xf numFmtId="164" fontId="19" fillId="2" borderId="8" xfId="0" applyNumberFormat="1" applyFont="1" applyFill="1" applyBorder="1" applyAlignment="1" applyProtection="1">
      <alignment horizontal="center"/>
    </xf>
    <xf numFmtId="164" fontId="21" fillId="3" borderId="15" xfId="0" applyNumberFormat="1" applyFont="1" applyFill="1" applyBorder="1" applyAlignment="1" applyProtection="1">
      <alignment horizontal="center"/>
    </xf>
    <xf numFmtId="164" fontId="19" fillId="4" borderId="25" xfId="0" applyNumberFormat="1" applyFont="1" applyFill="1" applyBorder="1" applyAlignment="1" applyProtection="1">
      <alignment horizontal="center"/>
      <protection locked="0"/>
    </xf>
    <xf numFmtId="164" fontId="21" fillId="3" borderId="25" xfId="0" applyNumberFormat="1" applyFont="1" applyFill="1" applyBorder="1" applyAlignment="1" applyProtection="1">
      <alignment horizontal="center"/>
    </xf>
    <xf numFmtId="164" fontId="21" fillId="3" borderId="25" xfId="4" applyNumberFormat="1" applyFont="1" applyFill="1" applyBorder="1" applyAlignment="1" applyProtection="1">
      <alignment horizontal="center"/>
    </xf>
    <xf numFmtId="164" fontId="21" fillId="3" borderId="26" xfId="0" applyNumberFormat="1" applyFont="1" applyFill="1" applyBorder="1" applyAlignment="1" applyProtection="1">
      <alignment horizontal="center"/>
    </xf>
    <xf numFmtId="164" fontId="21" fillId="3" borderId="8" xfId="0" applyNumberFormat="1" applyFont="1" applyFill="1" applyBorder="1" applyAlignment="1" applyProtection="1">
      <alignment horizontal="center"/>
    </xf>
    <xf numFmtId="164" fontId="21" fillId="3" borderId="17" xfId="0" applyNumberFormat="1" applyFont="1" applyFill="1" applyBorder="1" applyAlignment="1" applyProtection="1">
      <alignment horizontal="center"/>
    </xf>
    <xf numFmtId="164" fontId="19" fillId="2" borderId="8" xfId="0" applyNumberFormat="1" applyFont="1" applyFill="1" applyBorder="1" applyAlignment="1" applyProtection="1">
      <alignment horizontal="center" readingOrder="1"/>
    </xf>
    <xf numFmtId="164" fontId="21" fillId="3" borderId="8" xfId="0" applyNumberFormat="1" applyFont="1" applyFill="1" applyBorder="1" applyAlignment="1" applyProtection="1">
      <alignment horizontal="center" readingOrder="1"/>
    </xf>
    <xf numFmtId="164" fontId="21" fillId="3" borderId="26" xfId="0" applyNumberFormat="1" applyFont="1" applyFill="1" applyBorder="1" applyAlignment="1" applyProtection="1">
      <alignment horizontal="center" readingOrder="1"/>
    </xf>
    <xf numFmtId="164" fontId="21" fillId="3" borderId="17" xfId="0" applyNumberFormat="1" applyFont="1" applyFill="1" applyBorder="1" applyAlignment="1" applyProtection="1">
      <alignment horizontal="center" readingOrder="1"/>
    </xf>
    <xf numFmtId="164" fontId="19" fillId="3" borderId="8" xfId="0" applyNumberFormat="1" applyFont="1" applyFill="1" applyBorder="1" applyAlignment="1" applyProtection="1">
      <alignment horizontal="center" readingOrder="1"/>
    </xf>
    <xf numFmtId="164" fontId="19" fillId="3" borderId="26" xfId="0" applyNumberFormat="1" applyFont="1" applyFill="1" applyBorder="1" applyAlignment="1" applyProtection="1">
      <alignment horizontal="center" readingOrder="1"/>
    </xf>
    <xf numFmtId="164" fontId="19" fillId="3" borderId="17" xfId="0" applyNumberFormat="1" applyFont="1" applyFill="1" applyBorder="1" applyAlignment="1" applyProtection="1">
      <alignment horizontal="center" readingOrder="1"/>
    </xf>
    <xf numFmtId="164" fontId="19" fillId="3" borderId="8" xfId="0" applyNumberFormat="1" applyFont="1" applyFill="1" applyBorder="1" applyAlignment="1" applyProtection="1">
      <alignment horizontal="center" readingOrder="2"/>
    </xf>
    <xf numFmtId="165" fontId="19" fillId="2" borderId="8" xfId="0" applyNumberFormat="1" applyFont="1" applyFill="1" applyBorder="1" applyAlignment="1" applyProtection="1">
      <alignment horizontal="center"/>
    </xf>
    <xf numFmtId="165" fontId="21" fillId="3" borderId="15" xfId="0" applyNumberFormat="1" applyFont="1" applyFill="1" applyBorder="1" applyAlignment="1" applyProtection="1">
      <alignment horizontal="center"/>
    </xf>
    <xf numFmtId="165" fontId="21" fillId="3" borderId="15" xfId="4" applyNumberFormat="1" applyFont="1" applyFill="1" applyBorder="1" applyAlignment="1" applyProtection="1">
      <alignment horizontal="center"/>
    </xf>
    <xf numFmtId="49" fontId="24" fillId="3" borderId="23" xfId="0" applyNumberFormat="1" applyFont="1" applyFill="1" applyBorder="1" applyAlignment="1" applyProtection="1">
      <alignment horizontal="right"/>
    </xf>
    <xf numFmtId="0" fontId="21" fillId="3" borderId="2" xfId="0" applyFont="1" applyFill="1" applyBorder="1" applyAlignment="1" applyProtection="1">
      <alignment horizontal="right"/>
    </xf>
    <xf numFmtId="0" fontId="21" fillId="3" borderId="4" xfId="0" applyFont="1" applyFill="1" applyBorder="1" applyAlignment="1" applyProtection="1">
      <alignment horizontal="right"/>
    </xf>
    <xf numFmtId="0" fontId="21" fillId="3" borderId="19" xfId="0" applyFont="1" applyFill="1" applyBorder="1" applyAlignment="1" applyProtection="1">
      <alignment horizontal="right"/>
    </xf>
    <xf numFmtId="0" fontId="21" fillId="3" borderId="20" xfId="0" applyFont="1" applyFill="1" applyBorder="1" applyAlignment="1" applyProtection="1">
      <alignment horizontal="right"/>
    </xf>
    <xf numFmtId="0" fontId="30" fillId="2" borderId="27" xfId="0" applyFont="1" applyFill="1" applyBorder="1" applyAlignment="1" applyProtection="1"/>
    <xf numFmtId="0" fontId="30" fillId="2" borderId="28" xfId="0" applyFont="1" applyFill="1" applyBorder="1" applyAlignment="1" applyProtection="1"/>
    <xf numFmtId="0" fontId="11" fillId="2" borderId="29" xfId="0" applyFont="1" applyFill="1" applyBorder="1" applyAlignment="1" applyProtection="1">
      <alignment horizontal="center" vertical="top" wrapText="1"/>
    </xf>
    <xf numFmtId="0" fontId="11" fillId="2" borderId="30" xfId="0" applyFont="1" applyFill="1" applyBorder="1" applyAlignment="1" applyProtection="1">
      <alignment horizontal="center" vertical="top"/>
    </xf>
    <xf numFmtId="0" fontId="11" fillId="2" borderId="30" xfId="0" applyFont="1" applyFill="1" applyBorder="1" applyAlignment="1" applyProtection="1">
      <alignment horizontal="center" vertical="top" wrapText="1"/>
    </xf>
    <xf numFmtId="0" fontId="11" fillId="2" borderId="0" xfId="0" applyFont="1" applyFill="1" applyAlignment="1" applyProtection="1">
      <alignment horizontal="center" vertical="top"/>
    </xf>
    <xf numFmtId="0" fontId="11" fillId="2" borderId="30" xfId="0" quotePrefix="1" applyFont="1" applyFill="1" applyBorder="1" applyAlignment="1" applyProtection="1">
      <alignment horizontal="center" vertical="top" wrapText="1"/>
    </xf>
    <xf numFmtId="0" fontId="20" fillId="2" borderId="31" xfId="0" applyFont="1" applyFill="1" applyBorder="1" applyAlignment="1" applyProtection="1">
      <alignment horizontal="center" vertical="top" wrapText="1"/>
    </xf>
    <xf numFmtId="0" fontId="20" fillId="2" borderId="30" xfId="0" applyFont="1" applyFill="1" applyBorder="1" applyAlignment="1" applyProtection="1">
      <alignment horizontal="center" vertical="top" wrapText="1" readingOrder="2"/>
    </xf>
    <xf numFmtId="0" fontId="20" fillId="2" borderId="30" xfId="0" applyFont="1" applyFill="1" applyBorder="1" applyAlignment="1" applyProtection="1">
      <alignment horizontal="center" vertical="top" wrapText="1"/>
    </xf>
    <xf numFmtId="0" fontId="20" fillId="2" borderId="32" xfId="0" applyFont="1" applyFill="1" applyBorder="1" applyAlignment="1" applyProtection="1">
      <alignment horizontal="center" vertical="top" wrapText="1"/>
    </xf>
    <xf numFmtId="0" fontId="18" fillId="2" borderId="0" xfId="0" applyFont="1" applyFill="1" applyProtection="1"/>
    <xf numFmtId="0" fontId="18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 wrapText="1"/>
    </xf>
    <xf numFmtId="0" fontId="18" fillId="2" borderId="0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horizontal="center" wrapText="1"/>
    </xf>
    <xf numFmtId="0" fontId="11" fillId="4" borderId="8" xfId="0" applyFont="1" applyFill="1" applyBorder="1" applyAlignment="1" applyProtection="1">
      <alignment wrapText="1"/>
    </xf>
    <xf numFmtId="0" fontId="11" fillId="2" borderId="8" xfId="0" applyFont="1" applyFill="1" applyBorder="1" applyAlignment="1" applyProtection="1">
      <alignment horizontal="center" vertical="top" wrapText="1"/>
    </xf>
    <xf numFmtId="0" fontId="10" fillId="2" borderId="30" xfId="3" applyFill="1" applyBorder="1" applyAlignment="1" applyProtection="1">
      <alignment horizontal="center" vertical="top" wrapText="1"/>
    </xf>
    <xf numFmtId="0" fontId="11" fillId="3" borderId="15" xfId="0" applyFont="1" applyFill="1" applyBorder="1" applyAlignment="1" applyProtection="1">
      <alignment horizontal="center" vertical="top" wrapText="1"/>
    </xf>
    <xf numFmtId="0" fontId="17" fillId="0" borderId="8" xfId="0" applyFont="1" applyFill="1" applyBorder="1" applyProtection="1"/>
    <xf numFmtId="0" fontId="17" fillId="0" borderId="8" xfId="0" applyFont="1" applyFill="1" applyBorder="1" applyAlignment="1" applyProtection="1">
      <alignment horizontal="center"/>
    </xf>
    <xf numFmtId="0" fontId="17" fillId="5" borderId="8" xfId="0" applyFont="1" applyFill="1" applyBorder="1" applyAlignment="1" applyProtection="1">
      <alignment horizontal="center" wrapText="1" readingOrder="2"/>
    </xf>
    <xf numFmtId="0" fontId="17" fillId="6" borderId="8" xfId="0" applyFont="1" applyFill="1" applyBorder="1" applyAlignment="1" applyProtection="1">
      <alignment horizontal="center" wrapText="1" readingOrder="2"/>
    </xf>
    <xf numFmtId="0" fontId="32" fillId="0" borderId="33" xfId="0" applyFont="1" applyBorder="1" applyAlignment="1">
      <alignment horizontal="center" wrapText="1"/>
    </xf>
    <xf numFmtId="0" fontId="32" fillId="0" borderId="34" xfId="0" applyFont="1" applyBorder="1" applyAlignment="1">
      <alignment horizontal="center" wrapText="1"/>
    </xf>
    <xf numFmtId="0" fontId="32" fillId="0" borderId="35" xfId="0" applyFont="1" applyBorder="1" applyAlignment="1">
      <alignment horizontal="center" wrapText="1"/>
    </xf>
    <xf numFmtId="0" fontId="32" fillId="3" borderId="36" xfId="0" applyFont="1" applyFill="1" applyBorder="1" applyAlignment="1">
      <alignment horizontal="center" wrapText="1"/>
    </xf>
    <xf numFmtId="0" fontId="32" fillId="3" borderId="29" xfId="0" applyFont="1" applyFill="1" applyBorder="1" applyAlignment="1">
      <alignment horizontal="center" wrapText="1"/>
    </xf>
    <xf numFmtId="0" fontId="32" fillId="3" borderId="37" xfId="0" applyFont="1" applyFill="1" applyBorder="1" applyAlignment="1">
      <alignment horizontal="center" wrapText="1"/>
    </xf>
    <xf numFmtId="0" fontId="32" fillId="7" borderId="38" xfId="0" applyFont="1" applyFill="1" applyBorder="1" applyAlignment="1">
      <alignment horizontal="center" wrapText="1"/>
    </xf>
    <xf numFmtId="0" fontId="33" fillId="0" borderId="39" xfId="0" applyFont="1" applyFill="1" applyBorder="1" applyAlignment="1">
      <alignment horizontal="center" wrapText="1"/>
    </xf>
    <xf numFmtId="0" fontId="33" fillId="0" borderId="40" xfId="0" applyFont="1" applyFill="1" applyBorder="1" applyAlignment="1">
      <alignment horizontal="center" wrapText="1"/>
    </xf>
    <xf numFmtId="0" fontId="32" fillId="7" borderId="26" xfId="0" applyFont="1" applyFill="1" applyBorder="1" applyAlignment="1">
      <alignment horizontal="center" wrapText="1"/>
    </xf>
    <xf numFmtId="0" fontId="33" fillId="0" borderId="17" xfId="0" applyFont="1" applyFill="1" applyBorder="1" applyAlignment="1">
      <alignment horizontal="center" wrapText="1"/>
    </xf>
    <xf numFmtId="0" fontId="33" fillId="8" borderId="17" xfId="0" quotePrefix="1" applyFont="1" applyFill="1" applyBorder="1" applyAlignment="1">
      <alignment horizontal="center" wrapText="1"/>
    </xf>
    <xf numFmtId="0" fontId="33" fillId="0" borderId="14" xfId="0" applyFont="1" applyFill="1" applyBorder="1" applyAlignment="1">
      <alignment horizontal="center" wrapText="1"/>
    </xf>
    <xf numFmtId="0" fontId="32" fillId="3" borderId="38" xfId="0" applyFont="1" applyFill="1" applyBorder="1" applyAlignment="1">
      <alignment horizontal="center" wrapText="1"/>
    </xf>
    <xf numFmtId="0" fontId="32" fillId="3" borderId="25" xfId="0" applyFont="1" applyFill="1" applyBorder="1" applyAlignment="1">
      <alignment horizontal="center" wrapText="1"/>
    </xf>
    <xf numFmtId="0" fontId="33" fillId="8" borderId="8" xfId="0" quotePrefix="1" applyFont="1" applyFill="1" applyBorder="1" applyAlignment="1">
      <alignment horizontal="center" wrapText="1"/>
    </xf>
    <xf numFmtId="0" fontId="33" fillId="0" borderId="8" xfId="0" applyFont="1" applyFill="1" applyBorder="1" applyAlignment="1">
      <alignment horizontal="center" wrapText="1"/>
    </xf>
    <xf numFmtId="0" fontId="33" fillId="0" borderId="16" xfId="0" applyFont="1" applyFill="1" applyBorder="1" applyAlignment="1">
      <alignment horizontal="center" wrapText="1"/>
    </xf>
    <xf numFmtId="0" fontId="32" fillId="3" borderId="26" xfId="0" applyFont="1" applyFill="1" applyBorder="1" applyAlignment="1">
      <alignment horizontal="center" wrapText="1"/>
    </xf>
    <xf numFmtId="0" fontId="33" fillId="8" borderId="16" xfId="0" quotePrefix="1" applyFont="1" applyFill="1" applyBorder="1" applyAlignment="1">
      <alignment horizontal="center" wrapText="1"/>
    </xf>
    <xf numFmtId="0" fontId="32" fillId="7" borderId="36" xfId="0" applyFont="1" applyFill="1" applyBorder="1" applyAlignment="1">
      <alignment horizontal="center" wrapText="1"/>
    </xf>
    <xf numFmtId="0" fontId="33" fillId="0" borderId="29" xfId="0" applyFont="1" applyFill="1" applyBorder="1" applyAlignment="1">
      <alignment horizontal="center" wrapText="1"/>
    </xf>
    <xf numFmtId="0" fontId="33" fillId="0" borderId="37" xfId="0" applyFont="1" applyFill="1" applyBorder="1" applyAlignment="1">
      <alignment horizontal="center" wrapText="1"/>
    </xf>
    <xf numFmtId="0" fontId="32" fillId="3" borderId="33" xfId="0" applyFont="1" applyFill="1" applyBorder="1" applyAlignment="1">
      <alignment horizontal="center" wrapText="1"/>
    </xf>
    <xf numFmtId="0" fontId="33" fillId="0" borderId="34" xfId="0" applyFont="1" applyFill="1" applyBorder="1" applyAlignment="1">
      <alignment horizontal="center" wrapText="1"/>
    </xf>
    <xf numFmtId="0" fontId="33" fillId="0" borderId="35" xfId="0" applyFont="1" applyFill="1" applyBorder="1" applyAlignment="1">
      <alignment horizontal="center" wrapText="1"/>
    </xf>
    <xf numFmtId="0" fontId="32" fillId="7" borderId="41" xfId="0" applyFont="1" applyFill="1" applyBorder="1" applyAlignment="1">
      <alignment horizontal="center" wrapText="1"/>
    </xf>
    <xf numFmtId="0" fontId="33" fillId="0" borderId="42" xfId="0" applyFont="1" applyFill="1" applyBorder="1" applyAlignment="1">
      <alignment horizontal="center" wrapText="1"/>
    </xf>
    <xf numFmtId="0" fontId="33" fillId="0" borderId="43" xfId="0" applyFont="1" applyFill="1" applyBorder="1" applyAlignment="1">
      <alignment horizontal="center" wrapText="1"/>
    </xf>
    <xf numFmtId="0" fontId="32" fillId="3" borderId="1" xfId="0" applyFont="1" applyFill="1" applyBorder="1" applyAlignment="1">
      <alignment horizontal="center" wrapText="1"/>
    </xf>
    <xf numFmtId="0" fontId="32" fillId="7" borderId="44" xfId="0" applyFont="1" applyFill="1" applyBorder="1" applyAlignment="1">
      <alignment horizontal="center" wrapText="1"/>
    </xf>
    <xf numFmtId="0" fontId="32" fillId="7" borderId="45" xfId="0" applyFont="1" applyFill="1" applyBorder="1" applyAlignment="1">
      <alignment horizontal="center" wrapText="1"/>
    </xf>
    <xf numFmtId="0" fontId="32" fillId="3" borderId="44" xfId="0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wrapText="1"/>
    </xf>
    <xf numFmtId="0" fontId="32" fillId="3" borderId="45" xfId="0" applyFont="1" applyFill="1" applyBorder="1" applyAlignment="1">
      <alignment horizontal="center" wrapText="1"/>
    </xf>
    <xf numFmtId="0" fontId="32" fillId="7" borderId="1" xfId="0" applyFont="1" applyFill="1" applyBorder="1" applyAlignment="1">
      <alignment horizontal="center" wrapText="1"/>
    </xf>
    <xf numFmtId="0" fontId="32" fillId="3" borderId="46" xfId="0" applyFont="1" applyFill="1" applyBorder="1" applyAlignment="1">
      <alignment horizontal="center" wrapText="1"/>
    </xf>
    <xf numFmtId="0" fontId="32" fillId="7" borderId="47" xfId="0" applyFont="1" applyFill="1" applyBorder="1" applyAlignment="1">
      <alignment horizontal="center" wrapText="1"/>
    </xf>
    <xf numFmtId="0" fontId="17" fillId="2" borderId="0" xfId="0" applyFont="1" applyFill="1" applyAlignment="1" applyProtection="1">
      <alignment horizontal="right" readingOrder="2"/>
    </xf>
    <xf numFmtId="0" fontId="34" fillId="0" borderId="8" xfId="0" applyFont="1" applyFill="1" applyBorder="1" applyProtection="1"/>
    <xf numFmtId="3" fontId="21" fillId="3" borderId="12" xfId="4" applyNumberFormat="1" applyFont="1" applyFill="1" applyBorder="1" applyAlignment="1" applyProtection="1">
      <alignment horizontal="center" readingOrder="2"/>
    </xf>
    <xf numFmtId="3" fontId="21" fillId="3" borderId="25" xfId="4" applyNumberFormat="1" applyFont="1" applyFill="1" applyBorder="1" applyAlignment="1" applyProtection="1">
      <alignment horizontal="center" readingOrder="2"/>
    </xf>
    <xf numFmtId="9" fontId="21" fillId="2" borderId="8" xfId="2" applyFont="1" applyFill="1" applyBorder="1" applyAlignment="1" applyProtection="1">
      <alignment readingOrder="1"/>
    </xf>
    <xf numFmtId="3" fontId="21" fillId="3" borderId="26" xfId="4" applyNumberFormat="1" applyFont="1" applyFill="1" applyBorder="1" applyAlignment="1" applyProtection="1">
      <alignment horizontal="center" readingOrder="2"/>
    </xf>
    <xf numFmtId="3" fontId="21" fillId="3" borderId="17" xfId="4" applyNumberFormat="1" applyFont="1" applyFill="1" applyBorder="1" applyAlignment="1" applyProtection="1">
      <alignment horizontal="center" readingOrder="2"/>
    </xf>
    <xf numFmtId="38" fontId="19" fillId="0" borderId="8" xfId="1" applyNumberFormat="1" applyFont="1" applyBorder="1" applyAlignment="1" applyProtection="1">
      <alignment horizontal="center"/>
      <protection locked="0"/>
    </xf>
    <xf numFmtId="38" fontId="19" fillId="0" borderId="8" xfId="1" applyNumberFormat="1" applyFont="1" applyFill="1" applyBorder="1" applyAlignment="1" applyProtection="1">
      <alignment readingOrder="2"/>
      <protection locked="0"/>
    </xf>
    <xf numFmtId="38" fontId="19" fillId="0" borderId="8" xfId="1" applyNumberFormat="1" applyFont="1" applyFill="1" applyBorder="1" applyAlignment="1" applyProtection="1">
      <alignment horizontal="center" readingOrder="2"/>
      <protection locked="0"/>
    </xf>
    <xf numFmtId="0" fontId="35" fillId="2" borderId="0" xfId="0" applyFont="1" applyFill="1" applyAlignment="1" applyProtection="1">
      <alignment readingOrder="2"/>
    </xf>
    <xf numFmtId="0" fontId="17" fillId="3" borderId="8" xfId="0" applyFont="1" applyFill="1" applyBorder="1" applyAlignment="1" applyProtection="1">
      <alignment wrapText="1"/>
    </xf>
    <xf numFmtId="0" fontId="8" fillId="2" borderId="6" xfId="0" applyFont="1" applyFill="1" applyBorder="1" applyAlignment="1" applyProtection="1">
      <alignment wrapText="1" readingOrder="2"/>
    </xf>
    <xf numFmtId="0" fontId="8" fillId="2" borderId="0" xfId="0" applyFont="1" applyFill="1" applyBorder="1" applyAlignment="1" applyProtection="1">
      <alignment horizontal="center" wrapText="1" readingOrder="2"/>
    </xf>
    <xf numFmtId="0" fontId="8" fillId="2" borderId="0" xfId="0" applyFont="1" applyFill="1" applyBorder="1" applyAlignment="1" applyProtection="1">
      <alignment horizontal="left" wrapText="1" readingOrder="2"/>
    </xf>
    <xf numFmtId="0" fontId="40" fillId="4" borderId="8" xfId="0" applyFont="1" applyFill="1" applyBorder="1" applyAlignment="1" applyProtection="1">
      <alignment horizontal="center" vertical="center" wrapText="1"/>
    </xf>
    <xf numFmtId="0" fontId="31" fillId="0" borderId="0" xfId="0" applyFont="1" applyBorder="1"/>
    <xf numFmtId="0" fontId="39" fillId="4" borderId="8" xfId="0" applyFont="1" applyFill="1" applyBorder="1" applyAlignment="1" applyProtection="1">
      <alignment horizontal="center" vertical="center"/>
    </xf>
    <xf numFmtId="0" fontId="41" fillId="4" borderId="8" xfId="0" applyFont="1" applyFill="1" applyBorder="1" applyAlignment="1" applyProtection="1">
      <alignment horizontal="center" wrapText="1"/>
    </xf>
    <xf numFmtId="0" fontId="41" fillId="4" borderId="8" xfId="0" applyFont="1" applyFill="1" applyBorder="1" applyAlignment="1" applyProtection="1">
      <alignment wrapText="1"/>
    </xf>
    <xf numFmtId="0" fontId="32" fillId="0" borderId="0" xfId="0" applyFont="1" applyBorder="1" applyAlignment="1">
      <alignment horizontal="right"/>
    </xf>
    <xf numFmtId="0" fontId="40" fillId="0" borderId="0" xfId="0" applyFont="1" applyBorder="1"/>
    <xf numFmtId="9" fontId="40" fillId="0" borderId="8" xfId="2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vertical="center"/>
    </xf>
    <xf numFmtId="0" fontId="11" fillId="2" borderId="19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center" vertical="top" wrapText="1"/>
    </xf>
    <xf numFmtId="0" fontId="30" fillId="2" borderId="39" xfId="0" applyFont="1" applyFill="1" applyBorder="1" applyAlignment="1" applyProtection="1"/>
    <xf numFmtId="0" fontId="19" fillId="4" borderId="8" xfId="0" applyFont="1" applyFill="1" applyBorder="1" applyAlignment="1" applyProtection="1">
      <alignment horizontal="center" vertical="center" wrapText="1"/>
    </xf>
    <xf numFmtId="0" fontId="43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wrapText="1"/>
    </xf>
    <xf numFmtId="9" fontId="9" fillId="0" borderId="8" xfId="2" applyFont="1" applyBorder="1" applyAlignment="1" applyProtection="1">
      <alignment horizontal="center" vertical="center"/>
    </xf>
    <xf numFmtId="49" fontId="19" fillId="0" borderId="8" xfId="0" applyNumberFormat="1" applyFont="1" applyBorder="1" applyAlignment="1" applyProtection="1">
      <alignment horizontal="right" vertical="center" wrapText="1" readingOrder="2"/>
      <protection locked="0"/>
    </xf>
    <xf numFmtId="3" fontId="19" fillId="0" borderId="8" xfId="4" applyNumberFormat="1" applyFont="1" applyBorder="1" applyAlignment="1" applyProtection="1">
      <alignment horizontal="center" vertical="center"/>
      <protection locked="0"/>
    </xf>
    <xf numFmtId="0" fontId="44" fillId="2" borderId="0" xfId="0" applyFont="1" applyFill="1" applyBorder="1" applyAlignment="1" applyProtection="1">
      <alignment horizontal="center" vertical="top" wrapText="1"/>
    </xf>
    <xf numFmtId="0" fontId="47" fillId="2" borderId="0" xfId="0" applyFont="1" applyFill="1" applyProtection="1"/>
    <xf numFmtId="14" fontId="48" fillId="10" borderId="0" xfId="0" applyNumberFormat="1" applyFont="1" applyFill="1" applyAlignment="1" applyProtection="1">
      <alignment readingOrder="2"/>
    </xf>
    <xf numFmtId="0" fontId="46" fillId="2" borderId="48" xfId="0" applyFont="1" applyFill="1" applyBorder="1" applyAlignment="1" applyProtection="1">
      <alignment readingOrder="2"/>
    </xf>
    <xf numFmtId="3" fontId="40" fillId="0" borderId="8" xfId="0" applyNumberFormat="1" applyFont="1" applyBorder="1" applyAlignment="1" applyProtection="1">
      <alignment horizontal="center" vertical="center"/>
    </xf>
    <xf numFmtId="0" fontId="38" fillId="0" borderId="8" xfId="0" applyFont="1" applyBorder="1" applyAlignment="1">
      <alignment horizontal="right" wrapText="1" readingOrder="2"/>
    </xf>
    <xf numFmtId="0" fontId="37" fillId="4" borderId="8" xfId="0" applyFont="1" applyFill="1" applyBorder="1" applyAlignment="1">
      <alignment horizontal="center"/>
    </xf>
    <xf numFmtId="0" fontId="38" fillId="0" borderId="8" xfId="0" applyFont="1" applyBorder="1" applyAlignment="1">
      <alignment horizontal="right" readingOrder="2"/>
    </xf>
    <xf numFmtId="0" fontId="41" fillId="4" borderId="8" xfId="0" applyFont="1" applyFill="1" applyBorder="1" applyAlignment="1" applyProtection="1">
      <alignment horizontal="center" wrapText="1"/>
    </xf>
    <xf numFmtId="0" fontId="43" fillId="11" borderId="19" xfId="0" applyFont="1" applyFill="1" applyBorder="1" applyAlignment="1" applyProtection="1">
      <alignment horizontal="center" wrapText="1" readingOrder="2"/>
    </xf>
    <xf numFmtId="0" fontId="43" fillId="11" borderId="13" xfId="0" applyFont="1" applyFill="1" applyBorder="1" applyAlignment="1" applyProtection="1">
      <alignment horizontal="center" wrapText="1" readingOrder="2"/>
    </xf>
    <xf numFmtId="0" fontId="43" fillId="11" borderId="20" xfId="0" applyFont="1" applyFill="1" applyBorder="1" applyAlignment="1" applyProtection="1">
      <alignment horizontal="center" wrapText="1" readingOrder="2"/>
    </xf>
    <xf numFmtId="0" fontId="49" fillId="11" borderId="2" xfId="3" applyFont="1" applyFill="1" applyBorder="1" applyAlignment="1" applyProtection="1">
      <alignment horizontal="center" wrapText="1" readingOrder="2"/>
    </xf>
    <xf numFmtId="0" fontId="21" fillId="11" borderId="3" xfId="0" applyFont="1" applyFill="1" applyBorder="1" applyAlignment="1" applyProtection="1">
      <alignment horizontal="center" wrapText="1" readingOrder="2"/>
    </xf>
    <xf numFmtId="0" fontId="21" fillId="11" borderId="4" xfId="0" applyFont="1" applyFill="1" applyBorder="1" applyAlignment="1" applyProtection="1">
      <alignment horizontal="center" wrapText="1" readingOrder="2"/>
    </xf>
    <xf numFmtId="0" fontId="32" fillId="3" borderId="50" xfId="0" applyFont="1" applyFill="1" applyBorder="1" applyAlignment="1">
      <alignment horizontal="center" vertical="center" wrapText="1"/>
    </xf>
    <xf numFmtId="0" fontId="32" fillId="3" borderId="52" xfId="0" applyFont="1" applyFill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wrapText="1"/>
      <protection locked="0"/>
    </xf>
    <xf numFmtId="0" fontId="17" fillId="0" borderId="49" xfId="0" applyFont="1" applyFill="1" applyBorder="1" applyAlignment="1" applyProtection="1">
      <alignment horizontal="center" wrapText="1"/>
      <protection locked="0"/>
    </xf>
    <xf numFmtId="0" fontId="17" fillId="0" borderId="18" xfId="0" applyFont="1" applyFill="1" applyBorder="1" applyAlignment="1" applyProtection="1">
      <alignment horizontal="center" wrapText="1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9" fontId="23" fillId="9" borderId="8" xfId="0" applyNumberFormat="1" applyFont="1" applyFill="1" applyBorder="1" applyAlignment="1" applyProtection="1">
      <alignment horizontal="center"/>
      <protection locked="0"/>
    </xf>
    <xf numFmtId="0" fontId="27" fillId="0" borderId="8" xfId="0" applyFont="1" applyFill="1" applyBorder="1" applyAlignment="1" applyProtection="1">
      <alignment horizontal="center"/>
      <protection locked="0"/>
    </xf>
    <xf numFmtId="14" fontId="23" fillId="0" borderId="8" xfId="0" applyNumberFormat="1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 readingOrder="2"/>
    </xf>
    <xf numFmtId="0" fontId="8" fillId="2" borderId="49" xfId="0" applyFont="1" applyFill="1" applyBorder="1" applyAlignment="1" applyProtection="1">
      <alignment horizontal="center" readingOrder="2"/>
    </xf>
    <xf numFmtId="0" fontId="14" fillId="2" borderId="12" xfId="0" applyFont="1" applyFill="1" applyBorder="1" applyAlignment="1" applyProtection="1">
      <alignment horizontal="center"/>
    </xf>
    <xf numFmtId="0" fontId="14" fillId="2" borderId="49" xfId="0" applyFont="1" applyFill="1" applyBorder="1" applyAlignment="1" applyProtection="1">
      <alignment horizontal="center"/>
    </xf>
    <xf numFmtId="0" fontId="14" fillId="2" borderId="48" xfId="0" applyFont="1" applyFill="1" applyBorder="1" applyAlignment="1" applyProtection="1">
      <alignment horizontal="center"/>
    </xf>
    <xf numFmtId="0" fontId="32" fillId="7" borderId="50" xfId="0" applyFont="1" applyFill="1" applyBorder="1" applyAlignment="1">
      <alignment horizontal="center" vertical="center" wrapText="1"/>
    </xf>
    <xf numFmtId="0" fontId="32" fillId="7" borderId="51" xfId="0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 applyProtection="1">
      <alignment horizontal="center" wrapText="1"/>
      <protection locked="0"/>
    </xf>
    <xf numFmtId="0" fontId="36" fillId="2" borderId="0" xfId="3" applyFont="1" applyFill="1" applyBorder="1" applyAlignment="1" applyProtection="1">
      <alignment horizontal="center" wrapText="1" readingOrder="2"/>
    </xf>
    <xf numFmtId="0" fontId="8" fillId="2" borderId="0" xfId="0" applyFont="1" applyFill="1" applyBorder="1" applyAlignment="1" applyProtection="1">
      <alignment horizontal="center" wrapText="1" readingOrder="2"/>
    </xf>
    <xf numFmtId="0" fontId="7" fillId="2" borderId="2" xfId="0" applyNumberFormat="1" applyFont="1" applyFill="1" applyBorder="1" applyAlignment="1" applyProtection="1">
      <alignment horizontal="center" vertical="top" wrapText="1" readingOrder="2"/>
    </xf>
    <xf numFmtId="0" fontId="7" fillId="2" borderId="3" xfId="0" applyNumberFormat="1" applyFont="1" applyFill="1" applyBorder="1" applyAlignment="1" applyProtection="1">
      <alignment horizontal="center" vertical="top" wrapText="1" readingOrder="2"/>
    </xf>
    <xf numFmtId="0" fontId="7" fillId="2" borderId="3" xfId="0" applyNumberFormat="1" applyFont="1" applyFill="1" applyBorder="1" applyAlignment="1" applyProtection="1">
      <alignment horizontal="center" wrapText="1" readingOrder="2"/>
    </xf>
    <xf numFmtId="0" fontId="7" fillId="2" borderId="0" xfId="0" applyNumberFormat="1" applyFont="1" applyFill="1" applyBorder="1" applyAlignment="1" applyProtection="1">
      <alignment horizontal="center" wrapText="1" readingOrder="2"/>
    </xf>
    <xf numFmtId="0" fontId="7" fillId="2" borderId="21" xfId="0" applyNumberFormat="1" applyFont="1" applyFill="1" applyBorder="1" applyAlignment="1" applyProtection="1">
      <alignment horizontal="center" vertical="top" wrapText="1" readingOrder="2"/>
    </xf>
    <xf numFmtId="0" fontId="7" fillId="2" borderId="0" xfId="0" applyNumberFormat="1" applyFont="1" applyFill="1" applyBorder="1" applyAlignment="1" applyProtection="1">
      <alignment horizontal="center" vertical="top" wrapText="1" readingOrder="2"/>
    </xf>
    <xf numFmtId="0" fontId="29" fillId="2" borderId="19" xfId="0" applyNumberFormat="1" applyFont="1" applyFill="1" applyBorder="1" applyAlignment="1" applyProtection="1">
      <alignment horizontal="right" vertical="top" wrapText="1" readingOrder="2"/>
    </xf>
    <xf numFmtId="0" fontId="29" fillId="2" borderId="13" xfId="0" applyNumberFormat="1" applyFont="1" applyFill="1" applyBorder="1" applyAlignment="1" applyProtection="1">
      <alignment horizontal="right" vertical="top" wrapText="1" readingOrder="2"/>
    </xf>
    <xf numFmtId="14" fontId="23" fillId="0" borderId="12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0" fontId="21" fillId="2" borderId="49" xfId="0" applyFont="1" applyFill="1" applyBorder="1" applyAlignment="1" applyProtection="1">
      <alignment horizontal="center"/>
    </xf>
    <xf numFmtId="0" fontId="14" fillId="2" borderId="27" xfId="0" applyFont="1" applyFill="1" applyBorder="1" applyAlignment="1" applyProtection="1">
      <alignment horizontal="center" readingOrder="2"/>
    </xf>
    <xf numFmtId="0" fontId="14" fillId="2" borderId="28" xfId="0" applyFont="1" applyFill="1" applyBorder="1" applyAlignment="1" applyProtection="1">
      <alignment horizontal="center" readingOrder="2"/>
    </xf>
    <xf numFmtId="0" fontId="14" fillId="2" borderId="53" xfId="0" applyFont="1" applyFill="1" applyBorder="1" applyAlignment="1" applyProtection="1">
      <alignment horizontal="center" readingOrder="2"/>
    </xf>
    <xf numFmtId="0" fontId="7" fillId="4" borderId="21" xfId="0" applyNumberFormat="1" applyFont="1" applyFill="1" applyBorder="1" applyAlignment="1" applyProtection="1">
      <alignment horizontal="center" wrapText="1" readingOrder="2"/>
      <protection locked="0"/>
    </xf>
    <xf numFmtId="0" fontId="7" fillId="4" borderId="0" xfId="0" applyNumberFormat="1" applyFont="1" applyFill="1" applyBorder="1" applyAlignment="1" applyProtection="1">
      <alignment horizontal="center" wrapText="1" readingOrder="2"/>
      <protection locked="0"/>
    </xf>
    <xf numFmtId="0" fontId="7" fillId="4" borderId="54" xfId="0" applyNumberFormat="1" applyFont="1" applyFill="1" applyBorder="1" applyAlignment="1" applyProtection="1">
      <alignment horizontal="center" wrapText="1" readingOrder="2"/>
      <protection locked="0"/>
    </xf>
    <xf numFmtId="0" fontId="7" fillId="4" borderId="10" xfId="0" applyNumberFormat="1" applyFont="1" applyFill="1" applyBorder="1" applyAlignment="1" applyProtection="1">
      <alignment horizontal="center" wrapText="1" readingOrder="2"/>
      <protection locked="0"/>
    </xf>
    <xf numFmtId="14" fontId="7" fillId="4" borderId="0" xfId="0" applyNumberFormat="1" applyFont="1" applyFill="1" applyBorder="1" applyAlignment="1" applyProtection="1">
      <alignment horizontal="center" wrapText="1" readingOrder="2"/>
      <protection locked="0"/>
    </xf>
    <xf numFmtId="9" fontId="23" fillId="0" borderId="8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 wrapText="1" readingOrder="2"/>
      <protection locked="0"/>
    </xf>
    <xf numFmtId="0" fontId="7" fillId="0" borderId="47" xfId="0" applyNumberFormat="1" applyFont="1" applyFill="1" applyBorder="1" applyAlignment="1" applyProtection="1">
      <alignment horizontal="center" wrapText="1" readingOrder="2"/>
      <protection locked="0"/>
    </xf>
    <xf numFmtId="0" fontId="12" fillId="2" borderId="19" xfId="0" applyFont="1" applyFill="1" applyBorder="1" applyAlignment="1" applyProtection="1">
      <alignment horizontal="right" vertical="top" wrapText="1" readingOrder="2"/>
    </xf>
    <xf numFmtId="0" fontId="12" fillId="2" borderId="13" xfId="0" applyFont="1" applyFill="1" applyBorder="1" applyAlignment="1" applyProtection="1">
      <alignment horizontal="right" vertical="top" wrapText="1" readingOrder="2"/>
    </xf>
    <xf numFmtId="0" fontId="12" fillId="2" borderId="20" xfId="0" applyFont="1" applyFill="1" applyBorder="1" applyAlignment="1" applyProtection="1">
      <alignment horizontal="right" vertical="top" wrapText="1" readingOrder="2"/>
    </xf>
    <xf numFmtId="0" fontId="7" fillId="0" borderId="21" xfId="0" applyNumberFormat="1" applyFont="1" applyFill="1" applyBorder="1" applyAlignment="1" applyProtection="1">
      <alignment horizontal="center" wrapText="1" readingOrder="2"/>
      <protection locked="0"/>
    </xf>
    <xf numFmtId="0" fontId="7" fillId="0" borderId="0" xfId="0" applyNumberFormat="1" applyFont="1" applyFill="1" applyBorder="1" applyAlignment="1" applyProtection="1">
      <alignment horizontal="center" wrapText="1" readingOrder="2"/>
      <protection locked="0"/>
    </xf>
    <xf numFmtId="0" fontId="7" fillId="0" borderId="54" xfId="0" applyNumberFormat="1" applyFont="1" applyFill="1" applyBorder="1" applyAlignment="1" applyProtection="1">
      <alignment horizontal="center" wrapText="1" readingOrder="2"/>
      <protection locked="0"/>
    </xf>
    <xf numFmtId="0" fontId="7" fillId="0" borderId="10" xfId="0" applyNumberFormat="1" applyFont="1" applyFill="1" applyBorder="1" applyAlignment="1" applyProtection="1">
      <alignment horizontal="center" wrapText="1" readingOrder="2"/>
      <protection locked="0"/>
    </xf>
    <xf numFmtId="0" fontId="12" fillId="2" borderId="3" xfId="0" applyFont="1" applyFill="1" applyBorder="1" applyAlignment="1" applyProtection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</xf>
    <xf numFmtId="0" fontId="19" fillId="2" borderId="21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30" fillId="2" borderId="38" xfId="0" applyFont="1" applyFill="1" applyBorder="1" applyAlignment="1" applyProtection="1">
      <alignment horizontal="center"/>
    </xf>
    <xf numFmtId="0" fontId="30" fillId="2" borderId="39" xfId="0" applyFont="1" applyFill="1" applyBorder="1" applyAlignment="1" applyProtection="1">
      <alignment horizontal="center"/>
    </xf>
    <xf numFmtId="0" fontId="30" fillId="2" borderId="40" xfId="0" applyFont="1" applyFill="1" applyBorder="1" applyAlignment="1" applyProtection="1">
      <alignment horizontal="center"/>
    </xf>
    <xf numFmtId="0" fontId="11" fillId="4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 readingOrder="2"/>
    </xf>
    <xf numFmtId="0" fontId="11" fillId="2" borderId="8" xfId="0" applyFont="1" applyFill="1" applyBorder="1" applyAlignment="1" applyProtection="1">
      <alignment horizontal="center" vertical="center" wrapText="1" readingOrder="2"/>
    </xf>
    <xf numFmtId="0" fontId="11" fillId="3" borderId="8" xfId="0" applyFont="1" applyFill="1" applyBorder="1" applyAlignment="1" applyProtection="1">
      <alignment horizontal="center" vertical="center" wrapText="1" readingOrder="2"/>
    </xf>
    <xf numFmtId="49" fontId="24" fillId="3" borderId="5" xfId="0" applyNumberFormat="1" applyFont="1" applyFill="1" applyBorder="1" applyAlignment="1" applyProtection="1">
      <alignment horizontal="right"/>
    </xf>
    <xf numFmtId="49" fontId="24" fillId="3" borderId="58" xfId="0" applyNumberFormat="1" applyFont="1" applyFill="1" applyBorder="1" applyAlignment="1" applyProtection="1">
      <alignment horizontal="right"/>
    </xf>
    <xf numFmtId="0" fontId="20" fillId="2" borderId="40" xfId="0" applyFont="1" applyFill="1" applyBorder="1" applyAlignment="1" applyProtection="1">
      <alignment horizontal="center" vertical="center" wrapText="1"/>
    </xf>
    <xf numFmtId="0" fontId="20" fillId="2" borderId="16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20" fillId="2" borderId="38" xfId="0" applyFont="1" applyFill="1" applyBorder="1" applyAlignment="1" applyProtection="1">
      <alignment horizontal="center" vertical="center" wrapText="1"/>
    </xf>
    <xf numFmtId="0" fontId="20" fillId="2" borderId="25" xfId="0" applyFont="1" applyFill="1" applyBorder="1" applyAlignment="1" applyProtection="1">
      <alignment horizontal="center" vertical="center" wrapText="1"/>
    </xf>
    <xf numFmtId="0" fontId="20" fillId="2" borderId="39" xfId="0" applyFont="1" applyFill="1" applyBorder="1" applyAlignment="1" applyProtection="1">
      <alignment horizontal="center" vertical="center" wrapText="1"/>
    </xf>
    <xf numFmtId="0" fontId="20" fillId="2" borderId="8" xfId="0" applyFont="1" applyFill="1" applyBorder="1" applyAlignment="1" applyProtection="1">
      <alignment horizontal="center" vertical="center" wrapText="1"/>
    </xf>
    <xf numFmtId="0" fontId="20" fillId="2" borderId="39" xfId="0" applyFont="1" applyFill="1" applyBorder="1" applyAlignment="1" applyProtection="1">
      <alignment horizontal="center" vertical="center" wrapText="1" readingOrder="2"/>
    </xf>
    <xf numFmtId="0" fontId="20" fillId="2" borderId="8" xfId="0" applyFont="1" applyFill="1" applyBorder="1" applyAlignment="1" applyProtection="1">
      <alignment horizontal="center" vertical="center" wrapText="1" readingOrder="2"/>
    </xf>
    <xf numFmtId="0" fontId="30" fillId="2" borderId="55" xfId="0" applyFont="1" applyFill="1" applyBorder="1" applyAlignment="1" applyProtection="1">
      <alignment horizontal="center"/>
    </xf>
    <xf numFmtId="0" fontId="30" fillId="2" borderId="56" xfId="0" applyFont="1" applyFill="1" applyBorder="1" applyAlignment="1" applyProtection="1">
      <alignment horizontal="center"/>
    </xf>
    <xf numFmtId="0" fontId="30" fillId="2" borderId="57" xfId="0" applyFont="1" applyFill="1" applyBorder="1" applyAlignment="1" applyProtection="1">
      <alignment horizontal="center"/>
    </xf>
    <xf numFmtId="49" fontId="24" fillId="3" borderId="23" xfId="0" applyNumberFormat="1" applyFont="1" applyFill="1" applyBorder="1" applyAlignment="1" applyProtection="1">
      <alignment horizontal="right"/>
    </xf>
    <xf numFmtId="49" fontId="24" fillId="3" borderId="24" xfId="0" applyNumberFormat="1" applyFont="1" applyFill="1" applyBorder="1" applyAlignment="1" applyProtection="1">
      <alignment horizontal="right"/>
    </xf>
    <xf numFmtId="0" fontId="11" fillId="2" borderId="30" xfId="0" applyFont="1" applyFill="1" applyBorder="1" applyAlignment="1" applyProtection="1">
      <alignment horizontal="center" vertical="center" readingOrder="2"/>
    </xf>
    <xf numFmtId="0" fontId="11" fillId="2" borderId="30" xfId="0" applyFont="1" applyFill="1" applyBorder="1" applyAlignment="1" applyProtection="1">
      <alignment horizontal="center" vertical="center" wrapText="1" readingOrder="2"/>
    </xf>
    <xf numFmtId="0" fontId="11" fillId="3" borderId="30" xfId="0" applyFont="1" applyFill="1" applyBorder="1" applyAlignment="1" applyProtection="1">
      <alignment horizontal="center" vertical="center" wrapText="1" readingOrder="2"/>
    </xf>
    <xf numFmtId="0" fontId="11" fillId="2" borderId="16" xfId="0" applyFont="1" applyFill="1" applyBorder="1" applyAlignment="1" applyProtection="1">
      <alignment horizontal="center" vertical="center" wrapText="1"/>
    </xf>
    <xf numFmtId="0" fontId="25" fillId="3" borderId="9" xfId="0" applyFont="1" applyFill="1" applyBorder="1" applyAlignment="1" applyProtection="1">
      <alignment horizontal="center"/>
    </xf>
    <xf numFmtId="0" fontId="25" fillId="3" borderId="10" xfId="0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Percent" xfId="2" builtinId="5"/>
    <cellStyle name="היפר-קישור" xfId="3" builtinId="8"/>
    <cellStyle name="פסיק [0]" xfId="4" builtinId="6"/>
  </cellStyles>
  <dxfs count="32">
    <dxf>
      <font>
        <condense val="0"/>
        <extend val="0"/>
        <color indexed="47"/>
      </font>
      <fill>
        <patternFill>
          <bgColor indexed="47"/>
        </patternFill>
      </fill>
      <border>
        <left/>
        <right/>
        <top/>
        <bottom/>
      </border>
    </dxf>
    <dxf>
      <fill>
        <patternFill>
          <fgColor indexed="29"/>
          <bgColor indexed="44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47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fgColor indexed="29"/>
          <bgColor indexed="44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ill>
        <patternFill>
          <fgColor indexed="29"/>
          <bgColor indexed="44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ill>
        <patternFill>
          <fgColor indexed="29"/>
          <bgColor indexed="44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ill>
        <patternFill>
          <fgColor indexed="29"/>
          <bgColor indexed="44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47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fgColor indexed="29"/>
          <bgColor indexed="44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ill>
        <patternFill>
          <fgColor indexed="29"/>
          <bgColor indexed="29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ill>
        <patternFill>
          <bgColor rgb="FFFED8D8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6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F2F2F2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y.innovationisrael.org.il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2:K28"/>
  <sheetViews>
    <sheetView showGridLines="0" rightToLeft="1" zoomScale="63" zoomScaleNormal="75" workbookViewId="0"/>
  </sheetViews>
  <sheetFormatPr defaultRowHeight="12.75" x14ac:dyDescent="0.2"/>
  <cols>
    <col min="1" max="1" width="5.140625" style="2" customWidth="1"/>
    <col min="2" max="2" width="11.7109375" style="1" customWidth="1"/>
    <col min="3" max="3" width="35.42578125" style="2" customWidth="1"/>
    <col min="4" max="4" width="11.7109375" style="2" customWidth="1"/>
    <col min="5" max="5" width="40.42578125" style="2" customWidth="1"/>
    <col min="6" max="6" width="34.42578125" style="2" customWidth="1"/>
    <col min="7" max="10" width="11.7109375" style="2" customWidth="1"/>
    <col min="11" max="11" width="9" style="2" customWidth="1"/>
    <col min="12" max="16384" width="9.140625" style="2"/>
  </cols>
  <sheetData>
    <row r="2" spans="1:11" ht="23.25" customHeight="1" x14ac:dyDescent="0.35">
      <c r="A2" s="124"/>
      <c r="B2" s="262" t="s">
        <v>11</v>
      </c>
      <c r="C2" s="262"/>
      <c r="D2" s="262"/>
      <c r="E2" s="262"/>
      <c r="F2" s="262"/>
      <c r="G2" s="262"/>
      <c r="H2" s="262"/>
      <c r="I2" s="262"/>
      <c r="J2" s="262"/>
      <c r="K2" s="262"/>
    </row>
    <row r="3" spans="1:11" ht="29.25" customHeight="1" x14ac:dyDescent="0.3">
      <c r="A3" s="124">
        <v>1</v>
      </c>
      <c r="B3" s="261" t="s">
        <v>80</v>
      </c>
      <c r="C3" s="261"/>
      <c r="D3" s="261"/>
      <c r="E3" s="261"/>
      <c r="F3" s="261"/>
      <c r="G3" s="261"/>
      <c r="H3" s="261"/>
      <c r="I3" s="261"/>
      <c r="J3" s="261"/>
      <c r="K3" s="261"/>
    </row>
    <row r="4" spans="1:11" ht="29.25" customHeight="1" x14ac:dyDescent="0.3">
      <c r="A4" s="124"/>
      <c r="B4" s="261" t="s">
        <v>81</v>
      </c>
      <c r="C4" s="261"/>
      <c r="D4" s="261"/>
      <c r="E4" s="261"/>
      <c r="F4" s="261"/>
      <c r="G4" s="261"/>
      <c r="H4" s="261"/>
      <c r="I4" s="261"/>
      <c r="J4" s="261"/>
      <c r="K4" s="261"/>
    </row>
    <row r="5" spans="1:11" ht="29.25" customHeight="1" x14ac:dyDescent="0.3">
      <c r="A5" s="124">
        <v>2</v>
      </c>
      <c r="B5" s="263" t="s">
        <v>147</v>
      </c>
      <c r="C5" s="263"/>
      <c r="D5" s="263"/>
      <c r="E5" s="263"/>
      <c r="F5" s="263"/>
      <c r="G5" s="263"/>
      <c r="H5" s="263"/>
      <c r="I5" s="263"/>
      <c r="J5" s="263"/>
      <c r="K5" s="263"/>
    </row>
    <row r="6" spans="1:11" ht="29.25" customHeight="1" x14ac:dyDescent="0.3">
      <c r="A6" s="124"/>
      <c r="B6" s="263" t="s">
        <v>145</v>
      </c>
      <c r="C6" s="263"/>
      <c r="D6" s="263"/>
      <c r="E6" s="263"/>
      <c r="F6" s="263"/>
      <c r="G6" s="263"/>
      <c r="H6" s="263"/>
      <c r="I6" s="263"/>
      <c r="J6" s="263"/>
      <c r="K6" s="263"/>
    </row>
    <row r="7" spans="1:11" ht="29.25" customHeight="1" x14ac:dyDescent="0.3">
      <c r="A7" s="124">
        <v>3</v>
      </c>
      <c r="B7" s="263" t="s">
        <v>82</v>
      </c>
      <c r="C7" s="263"/>
      <c r="D7" s="263"/>
      <c r="E7" s="263"/>
      <c r="F7" s="263"/>
      <c r="G7" s="263"/>
      <c r="H7" s="263"/>
      <c r="I7" s="263"/>
      <c r="J7" s="263"/>
      <c r="K7" s="263"/>
    </row>
    <row r="8" spans="1:11" ht="29.25" customHeight="1" x14ac:dyDescent="0.3">
      <c r="A8" s="124"/>
      <c r="B8" s="263" t="s">
        <v>89</v>
      </c>
      <c r="C8" s="263"/>
      <c r="D8" s="263"/>
      <c r="E8" s="263"/>
      <c r="F8" s="263"/>
      <c r="G8" s="263"/>
      <c r="H8" s="263"/>
      <c r="I8" s="263"/>
      <c r="J8" s="263"/>
      <c r="K8" s="263"/>
    </row>
    <row r="9" spans="1:11" ht="29.25" customHeight="1" x14ac:dyDescent="0.3">
      <c r="A9" s="124">
        <v>4</v>
      </c>
      <c r="B9" s="263" t="s">
        <v>83</v>
      </c>
      <c r="C9" s="263"/>
      <c r="D9" s="263"/>
      <c r="E9" s="263"/>
      <c r="F9" s="263"/>
      <c r="G9" s="263"/>
      <c r="H9" s="263"/>
      <c r="I9" s="263"/>
      <c r="J9" s="263"/>
      <c r="K9" s="263"/>
    </row>
    <row r="10" spans="1:11" ht="29.25" customHeight="1" x14ac:dyDescent="0.3">
      <c r="A10" s="124"/>
      <c r="B10" s="263" t="s">
        <v>84</v>
      </c>
      <c r="C10" s="263"/>
      <c r="D10" s="263"/>
      <c r="E10" s="263"/>
      <c r="F10" s="263"/>
      <c r="G10" s="263"/>
      <c r="H10" s="263"/>
      <c r="I10" s="263"/>
      <c r="J10" s="263"/>
      <c r="K10" s="263"/>
    </row>
    <row r="11" spans="1:11" s="1" customFormat="1" ht="29.25" customHeight="1" x14ac:dyDescent="0.3">
      <c r="A11" s="125">
        <v>5</v>
      </c>
      <c r="B11" s="263" t="s">
        <v>133</v>
      </c>
      <c r="C11" s="263"/>
      <c r="D11" s="263"/>
      <c r="E11" s="263"/>
      <c r="F11" s="263"/>
      <c r="G11" s="263"/>
      <c r="H11" s="263"/>
      <c r="I11" s="263"/>
      <c r="J11" s="263"/>
      <c r="K11" s="263"/>
    </row>
    <row r="12" spans="1:11" s="1" customFormat="1" ht="29.25" customHeight="1" x14ac:dyDescent="0.3">
      <c r="A12" s="125"/>
      <c r="B12" s="263" t="s">
        <v>88</v>
      </c>
      <c r="C12" s="263"/>
      <c r="D12" s="263"/>
      <c r="E12" s="263"/>
      <c r="F12" s="263"/>
      <c r="G12" s="263"/>
      <c r="H12" s="263"/>
      <c r="I12" s="263"/>
      <c r="J12" s="263"/>
      <c r="K12" s="263"/>
    </row>
    <row r="13" spans="1:11" ht="29.25" customHeight="1" x14ac:dyDescent="0.3">
      <c r="A13" s="124">
        <v>6</v>
      </c>
      <c r="B13" s="263" t="s">
        <v>85</v>
      </c>
      <c r="C13" s="263"/>
      <c r="D13" s="263"/>
      <c r="E13" s="263"/>
      <c r="F13" s="263"/>
      <c r="G13" s="263"/>
      <c r="H13" s="263"/>
      <c r="I13" s="263"/>
      <c r="J13" s="263"/>
      <c r="K13" s="263"/>
    </row>
    <row r="14" spans="1:11" ht="29.25" customHeight="1" x14ac:dyDescent="0.3">
      <c r="A14" s="124"/>
      <c r="B14" s="263" t="s">
        <v>86</v>
      </c>
      <c r="C14" s="263"/>
      <c r="D14" s="263"/>
      <c r="E14" s="263"/>
      <c r="F14" s="263"/>
      <c r="G14" s="263"/>
      <c r="H14" s="263"/>
      <c r="I14" s="263"/>
      <c r="J14" s="263"/>
      <c r="K14" s="263"/>
    </row>
    <row r="15" spans="1:11" ht="29.25" customHeight="1" x14ac:dyDescent="0.3">
      <c r="A15" s="124">
        <v>7</v>
      </c>
      <c r="B15" s="263" t="s">
        <v>146</v>
      </c>
      <c r="C15" s="263"/>
      <c r="D15" s="263"/>
      <c r="E15" s="263"/>
      <c r="F15" s="263"/>
      <c r="G15" s="263"/>
      <c r="H15" s="263"/>
      <c r="I15" s="263"/>
      <c r="J15" s="263"/>
      <c r="K15" s="263"/>
    </row>
    <row r="16" spans="1:11" ht="23.25" customHeight="1" x14ac:dyDescent="0.2"/>
    <row r="18" spans="2:7" ht="23.25" x14ac:dyDescent="0.35">
      <c r="B18" s="243" t="s">
        <v>54</v>
      </c>
    </row>
    <row r="20" spans="2:7" s="239" customFormat="1" ht="44.25" customHeight="1" x14ac:dyDescent="0.25">
      <c r="B20" s="241" t="s">
        <v>4</v>
      </c>
      <c r="C20" s="241" t="s">
        <v>50</v>
      </c>
      <c r="D20" s="264" t="s">
        <v>134</v>
      </c>
      <c r="E20" s="264"/>
      <c r="F20" s="242" t="s">
        <v>97</v>
      </c>
    </row>
    <row r="21" spans="2:7" ht="34.5" customHeight="1" x14ac:dyDescent="0.2">
      <c r="B21" s="240">
        <v>1</v>
      </c>
      <c r="C21" s="238" t="s">
        <v>51</v>
      </c>
      <c r="D21" s="260">
        <v>30000</v>
      </c>
      <c r="E21" s="260"/>
      <c r="F21" s="245">
        <v>1</v>
      </c>
    </row>
    <row r="22" spans="2:7" ht="34.5" customHeight="1" x14ac:dyDescent="0.2">
      <c r="B22" s="240">
        <v>2</v>
      </c>
      <c r="C22" s="238" t="s">
        <v>98</v>
      </c>
      <c r="D22" s="260">
        <v>30000</v>
      </c>
      <c r="E22" s="260"/>
      <c r="F22" s="245">
        <v>1</v>
      </c>
    </row>
    <row r="23" spans="2:7" ht="34.5" customHeight="1" x14ac:dyDescent="0.2">
      <c r="B23" s="240">
        <v>3</v>
      </c>
      <c r="C23" s="238" t="s">
        <v>99</v>
      </c>
      <c r="D23" s="260">
        <v>35000</v>
      </c>
      <c r="E23" s="260"/>
      <c r="F23" s="245">
        <v>0.5</v>
      </c>
    </row>
    <row r="24" spans="2:7" ht="34.5" customHeight="1" x14ac:dyDescent="0.2">
      <c r="B24" s="240">
        <v>4</v>
      </c>
      <c r="C24" s="238" t="s">
        <v>100</v>
      </c>
      <c r="D24" s="260">
        <v>35000</v>
      </c>
      <c r="E24" s="260"/>
      <c r="F24" s="245">
        <v>0.75</v>
      </c>
    </row>
    <row r="25" spans="2:7" ht="34.5" customHeight="1" x14ac:dyDescent="0.2">
      <c r="B25" s="240">
        <v>5</v>
      </c>
      <c r="C25" s="238" t="s">
        <v>101</v>
      </c>
      <c r="D25" s="260">
        <v>30000</v>
      </c>
      <c r="E25" s="260"/>
      <c r="F25" s="245">
        <v>1</v>
      </c>
    </row>
    <row r="26" spans="2:7" ht="34.5" customHeight="1" x14ac:dyDescent="0.25">
      <c r="B26" s="240">
        <v>6</v>
      </c>
      <c r="C26" s="238" t="s">
        <v>52</v>
      </c>
      <c r="D26" s="260">
        <v>30000</v>
      </c>
      <c r="E26" s="260"/>
      <c r="F26" s="245">
        <v>0.33333333333300003</v>
      </c>
      <c r="G26" s="244" t="s">
        <v>102</v>
      </c>
    </row>
    <row r="27" spans="2:7" ht="34.5" customHeight="1" x14ac:dyDescent="0.2">
      <c r="B27" s="240">
        <v>7</v>
      </c>
      <c r="C27" s="238" t="s">
        <v>53</v>
      </c>
      <c r="D27" s="260">
        <v>6000</v>
      </c>
      <c r="E27" s="260"/>
      <c r="F27" s="245">
        <v>1</v>
      </c>
    </row>
    <row r="28" spans="2:7" ht="37.5" customHeight="1" x14ac:dyDescent="0.2">
      <c r="B28" s="240">
        <v>8</v>
      </c>
      <c r="C28" s="238" t="s">
        <v>140</v>
      </c>
      <c r="D28" s="260">
        <v>42000</v>
      </c>
      <c r="E28" s="260"/>
      <c r="F28" s="245">
        <v>1</v>
      </c>
    </row>
  </sheetData>
  <sheetProtection password="CF66" sheet="1" objects="1" scenarios="1"/>
  <mergeCells count="23">
    <mergeCell ref="D26:E26"/>
    <mergeCell ref="D27:E27"/>
    <mergeCell ref="D20:E20"/>
    <mergeCell ref="D21:E21"/>
    <mergeCell ref="D22:E22"/>
    <mergeCell ref="D23:E23"/>
    <mergeCell ref="D24:E24"/>
    <mergeCell ref="D28:E28"/>
    <mergeCell ref="B3:K3"/>
    <mergeCell ref="B4:K4"/>
    <mergeCell ref="B2:K2"/>
    <mergeCell ref="B6:K6"/>
    <mergeCell ref="B5:K5"/>
    <mergeCell ref="B15:K15"/>
    <mergeCell ref="B13:K13"/>
    <mergeCell ref="B10:K10"/>
    <mergeCell ref="B11:K11"/>
    <mergeCell ref="B12:K12"/>
    <mergeCell ref="B7:K7"/>
    <mergeCell ref="B9:K9"/>
    <mergeCell ref="B14:K14"/>
    <mergeCell ref="B8:K8"/>
    <mergeCell ref="D25:E25"/>
  </mergeCells>
  <phoneticPr fontId="6" type="noConversion"/>
  <pageMargins left="0.75" right="0.75" top="1" bottom="1" header="0.5" footer="0.5"/>
  <pageSetup paperSize="9" scale="57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  <pageSetUpPr fitToPage="1"/>
  </sheetPr>
  <dimension ref="A1:K27"/>
  <sheetViews>
    <sheetView rightToLeft="1" zoomScale="75" workbookViewId="0">
      <selection sqref="A1:E1"/>
    </sheetView>
  </sheetViews>
  <sheetFormatPr defaultRowHeight="15.75" x14ac:dyDescent="0.25"/>
  <cols>
    <col min="1" max="1" width="5.28515625" style="62" customWidth="1"/>
    <col min="2" max="2" width="27.85546875" style="62" customWidth="1"/>
    <col min="3" max="3" width="15" style="62" customWidth="1"/>
    <col min="4" max="4" width="16.28515625" style="62" customWidth="1"/>
    <col min="5" max="5" width="15.85546875" style="62" customWidth="1"/>
    <col min="6" max="6" width="14.28515625" style="63" customWidth="1"/>
    <col min="7" max="7" width="13.140625" style="42" customWidth="1"/>
    <col min="8" max="8" width="19" style="42" customWidth="1"/>
    <col min="9" max="9" width="27.5703125" style="42" customWidth="1"/>
    <col min="10" max="10" width="14" style="42" customWidth="1"/>
    <col min="11" max="11" width="13.42578125" style="42" customWidth="1"/>
    <col min="12" max="16384" width="9.140625" style="42"/>
  </cols>
  <sheetData>
    <row r="1" spans="1:11" s="91" customFormat="1" ht="27" customHeight="1" thickBot="1" x14ac:dyDescent="0.5">
      <c r="A1" s="354" t="s">
        <v>131</v>
      </c>
      <c r="B1" s="355"/>
      <c r="C1" s="355"/>
      <c r="D1" s="355"/>
      <c r="E1" s="355"/>
      <c r="F1" s="94" t="s">
        <v>19</v>
      </c>
      <c r="G1" s="97">
        <f>'דף ראשי'!C14</f>
        <v>0</v>
      </c>
      <c r="H1" s="107" t="s">
        <v>20</v>
      </c>
      <c r="I1" s="334">
        <f>'דף ראשי'!C8</f>
        <v>0</v>
      </c>
      <c r="J1" s="334"/>
      <c r="K1" s="335"/>
    </row>
    <row r="2" spans="1:11" s="123" customFormat="1" ht="19.5" thickBot="1" x14ac:dyDescent="0.35">
      <c r="A2" s="328" t="s">
        <v>47</v>
      </c>
      <c r="B2" s="328"/>
      <c r="C2" s="328"/>
      <c r="D2" s="328"/>
      <c r="E2" s="328"/>
      <c r="F2" s="328"/>
      <c r="G2" s="329"/>
      <c r="H2" s="345" t="s">
        <v>38</v>
      </c>
      <c r="I2" s="346"/>
      <c r="J2" s="346"/>
      <c r="K2" s="347"/>
    </row>
    <row r="3" spans="1:11" s="43" customFormat="1" ht="12.75" customHeight="1" x14ac:dyDescent="0.25">
      <c r="A3" s="331" t="s">
        <v>9</v>
      </c>
      <c r="B3" s="331" t="s">
        <v>48</v>
      </c>
      <c r="C3" s="332" t="s">
        <v>3</v>
      </c>
      <c r="D3" s="332" t="s">
        <v>35</v>
      </c>
      <c r="E3" s="333" t="s">
        <v>5</v>
      </c>
      <c r="F3" s="332" t="s">
        <v>6</v>
      </c>
      <c r="G3" s="338" t="s">
        <v>70</v>
      </c>
      <c r="H3" s="339" t="s">
        <v>87</v>
      </c>
      <c r="I3" s="343" t="s">
        <v>23</v>
      </c>
      <c r="J3" s="341" t="s">
        <v>37</v>
      </c>
      <c r="K3" s="336" t="s">
        <v>69</v>
      </c>
    </row>
    <row r="4" spans="1:11" s="43" customFormat="1" ht="12.75" customHeight="1" x14ac:dyDescent="0.25">
      <c r="A4" s="331"/>
      <c r="B4" s="331"/>
      <c r="C4" s="332"/>
      <c r="D4" s="332"/>
      <c r="E4" s="333"/>
      <c r="F4" s="332"/>
      <c r="G4" s="338"/>
      <c r="H4" s="340"/>
      <c r="I4" s="344"/>
      <c r="J4" s="342"/>
      <c r="K4" s="337"/>
    </row>
    <row r="5" spans="1:11" s="43" customFormat="1" ht="16.5" customHeight="1" x14ac:dyDescent="0.25">
      <c r="A5" s="331"/>
      <c r="B5" s="331"/>
      <c r="C5" s="332"/>
      <c r="D5" s="332"/>
      <c r="E5" s="333"/>
      <c r="F5" s="332"/>
      <c r="G5" s="338"/>
      <c r="H5" s="340"/>
      <c r="I5" s="344"/>
      <c r="J5" s="342"/>
      <c r="K5" s="337"/>
    </row>
    <row r="6" spans="1:11" ht="21.75" customHeight="1" x14ac:dyDescent="0.25">
      <c r="A6" s="58">
        <v>1</v>
      </c>
      <c r="B6" s="132"/>
      <c r="C6" s="230"/>
      <c r="D6" s="230"/>
      <c r="E6" s="230"/>
      <c r="F6" s="145">
        <f t="shared" ref="F6:F25" si="0">E6-D6</f>
        <v>0</v>
      </c>
      <c r="G6" s="48">
        <f t="shared" ref="G6:G25" si="1">IF(D6=0,IF(E6=0,0,"פריט חדש"),IF(E6=0,"ביטול פריט",F6/D6))</f>
        <v>0</v>
      </c>
      <c r="H6" s="139">
        <f t="shared" ref="H6:H25" si="2">E6</f>
        <v>0</v>
      </c>
      <c r="I6" s="126"/>
      <c r="J6" s="137">
        <f t="shared" ref="J6:J25" si="3">H6-D6</f>
        <v>0</v>
      </c>
      <c r="K6" s="104">
        <f t="shared" ref="K6:K25" si="4">IF(D6=0,IF(H6=0,0,"פריט חדש"),IF(H6=0,"ביטול פריט",((H6-D6)/D6)))</f>
        <v>0</v>
      </c>
    </row>
    <row r="7" spans="1:11" ht="21.75" customHeight="1" x14ac:dyDescent="0.25">
      <c r="A7" s="58">
        <v>2</v>
      </c>
      <c r="B7" s="132"/>
      <c r="C7" s="230"/>
      <c r="D7" s="230"/>
      <c r="E7" s="230"/>
      <c r="F7" s="145">
        <f t="shared" si="0"/>
        <v>0</v>
      </c>
      <c r="G7" s="48">
        <f t="shared" si="1"/>
        <v>0</v>
      </c>
      <c r="H7" s="139">
        <f t="shared" si="2"/>
        <v>0</v>
      </c>
      <c r="I7" s="126"/>
      <c r="J7" s="137">
        <f t="shared" si="3"/>
        <v>0</v>
      </c>
      <c r="K7" s="104">
        <f t="shared" si="4"/>
        <v>0</v>
      </c>
    </row>
    <row r="8" spans="1:11" ht="21.75" customHeight="1" x14ac:dyDescent="0.25">
      <c r="A8" s="58">
        <v>3</v>
      </c>
      <c r="B8" s="132"/>
      <c r="C8" s="230"/>
      <c r="D8" s="230"/>
      <c r="E8" s="230"/>
      <c r="F8" s="145">
        <f t="shared" si="0"/>
        <v>0</v>
      </c>
      <c r="G8" s="48">
        <f t="shared" si="1"/>
        <v>0</v>
      </c>
      <c r="H8" s="139">
        <f t="shared" si="2"/>
        <v>0</v>
      </c>
      <c r="I8" s="126"/>
      <c r="J8" s="137">
        <f t="shared" si="3"/>
        <v>0</v>
      </c>
      <c r="K8" s="104">
        <f t="shared" si="4"/>
        <v>0</v>
      </c>
    </row>
    <row r="9" spans="1:11" ht="22.5" customHeight="1" x14ac:dyDescent="0.25">
      <c r="A9" s="58">
        <v>4</v>
      </c>
      <c r="B9" s="132"/>
      <c r="C9" s="230"/>
      <c r="D9" s="230"/>
      <c r="E9" s="230"/>
      <c r="F9" s="145">
        <f t="shared" si="0"/>
        <v>0</v>
      </c>
      <c r="G9" s="48">
        <f t="shared" si="1"/>
        <v>0</v>
      </c>
      <c r="H9" s="139">
        <f t="shared" si="2"/>
        <v>0</v>
      </c>
      <c r="I9" s="126"/>
      <c r="J9" s="137">
        <f t="shared" si="3"/>
        <v>0</v>
      </c>
      <c r="K9" s="104">
        <f t="shared" si="4"/>
        <v>0</v>
      </c>
    </row>
    <row r="10" spans="1:11" ht="22.5" customHeight="1" x14ac:dyDescent="0.25">
      <c r="A10" s="58">
        <v>5</v>
      </c>
      <c r="B10" s="132"/>
      <c r="C10" s="230"/>
      <c r="D10" s="230"/>
      <c r="E10" s="230"/>
      <c r="F10" s="145">
        <f t="shared" si="0"/>
        <v>0</v>
      </c>
      <c r="G10" s="48">
        <f t="shared" si="1"/>
        <v>0</v>
      </c>
      <c r="H10" s="139">
        <f t="shared" si="2"/>
        <v>0</v>
      </c>
      <c r="I10" s="126"/>
      <c r="J10" s="137">
        <f t="shared" si="3"/>
        <v>0</v>
      </c>
      <c r="K10" s="104">
        <f t="shared" si="4"/>
        <v>0</v>
      </c>
    </row>
    <row r="11" spans="1:11" ht="22.5" customHeight="1" x14ac:dyDescent="0.25">
      <c r="A11" s="58">
        <v>6</v>
      </c>
      <c r="B11" s="59"/>
      <c r="C11" s="231"/>
      <c r="D11" s="232"/>
      <c r="E11" s="232"/>
      <c r="F11" s="145">
        <f t="shared" si="0"/>
        <v>0</v>
      </c>
      <c r="G11" s="48">
        <f t="shared" si="1"/>
        <v>0</v>
      </c>
      <c r="H11" s="139">
        <f t="shared" si="2"/>
        <v>0</v>
      </c>
      <c r="I11" s="126"/>
      <c r="J11" s="137">
        <f t="shared" si="3"/>
        <v>0</v>
      </c>
      <c r="K11" s="104">
        <f t="shared" si="4"/>
        <v>0</v>
      </c>
    </row>
    <row r="12" spans="1:11" ht="22.5" customHeight="1" x14ac:dyDescent="0.25">
      <c r="A12" s="58">
        <v>7</v>
      </c>
      <c r="B12" s="59"/>
      <c r="C12" s="231"/>
      <c r="D12" s="232"/>
      <c r="E12" s="232"/>
      <c r="F12" s="145">
        <f t="shared" si="0"/>
        <v>0</v>
      </c>
      <c r="G12" s="48">
        <f t="shared" si="1"/>
        <v>0</v>
      </c>
      <c r="H12" s="139">
        <f t="shared" si="2"/>
        <v>0</v>
      </c>
      <c r="I12" s="126"/>
      <c r="J12" s="137">
        <f t="shared" si="3"/>
        <v>0</v>
      </c>
      <c r="K12" s="104">
        <f t="shared" si="4"/>
        <v>0</v>
      </c>
    </row>
    <row r="13" spans="1:11" ht="22.5" customHeight="1" x14ac:dyDescent="0.25">
      <c r="A13" s="58">
        <v>8</v>
      </c>
      <c r="B13" s="59"/>
      <c r="C13" s="231"/>
      <c r="D13" s="232"/>
      <c r="E13" s="232"/>
      <c r="F13" s="145">
        <f t="shared" si="0"/>
        <v>0</v>
      </c>
      <c r="G13" s="48">
        <f t="shared" si="1"/>
        <v>0</v>
      </c>
      <c r="H13" s="139">
        <f t="shared" si="2"/>
        <v>0</v>
      </c>
      <c r="I13" s="126"/>
      <c r="J13" s="137">
        <f t="shared" si="3"/>
        <v>0</v>
      </c>
      <c r="K13" s="104">
        <f t="shared" si="4"/>
        <v>0</v>
      </c>
    </row>
    <row r="14" spans="1:11" ht="22.5" customHeight="1" x14ac:dyDescent="0.25">
      <c r="A14" s="58">
        <v>9</v>
      </c>
      <c r="B14" s="59"/>
      <c r="C14" s="231"/>
      <c r="D14" s="232"/>
      <c r="E14" s="232"/>
      <c r="F14" s="145">
        <f t="shared" si="0"/>
        <v>0</v>
      </c>
      <c r="G14" s="48">
        <f t="shared" si="1"/>
        <v>0</v>
      </c>
      <c r="H14" s="139">
        <f t="shared" si="2"/>
        <v>0</v>
      </c>
      <c r="I14" s="126"/>
      <c r="J14" s="137">
        <f t="shared" si="3"/>
        <v>0</v>
      </c>
      <c r="K14" s="104">
        <f t="shared" si="4"/>
        <v>0</v>
      </c>
    </row>
    <row r="15" spans="1:11" ht="22.5" customHeight="1" x14ac:dyDescent="0.25">
      <c r="A15" s="58">
        <v>10</v>
      </c>
      <c r="B15" s="59"/>
      <c r="C15" s="231"/>
      <c r="D15" s="232"/>
      <c r="E15" s="232"/>
      <c r="F15" s="145">
        <f t="shared" si="0"/>
        <v>0</v>
      </c>
      <c r="G15" s="48">
        <f t="shared" si="1"/>
        <v>0</v>
      </c>
      <c r="H15" s="139">
        <f t="shared" si="2"/>
        <v>0</v>
      </c>
      <c r="I15" s="126"/>
      <c r="J15" s="137">
        <f t="shared" si="3"/>
        <v>0</v>
      </c>
      <c r="K15" s="104">
        <f t="shared" si="4"/>
        <v>0</v>
      </c>
    </row>
    <row r="16" spans="1:11" ht="22.5" customHeight="1" x14ac:dyDescent="0.25">
      <c r="A16" s="58">
        <v>11</v>
      </c>
      <c r="B16" s="59"/>
      <c r="C16" s="231"/>
      <c r="D16" s="232"/>
      <c r="E16" s="232"/>
      <c r="F16" s="145">
        <f t="shared" si="0"/>
        <v>0</v>
      </c>
      <c r="G16" s="48">
        <f t="shared" si="1"/>
        <v>0</v>
      </c>
      <c r="H16" s="139">
        <f t="shared" si="2"/>
        <v>0</v>
      </c>
      <c r="I16" s="126"/>
      <c r="J16" s="137">
        <f t="shared" si="3"/>
        <v>0</v>
      </c>
      <c r="K16" s="104">
        <f t="shared" si="4"/>
        <v>0</v>
      </c>
    </row>
    <row r="17" spans="1:11" ht="22.5" customHeight="1" x14ac:dyDescent="0.25">
      <c r="A17" s="58">
        <v>12</v>
      </c>
      <c r="B17" s="59"/>
      <c r="C17" s="231"/>
      <c r="D17" s="232"/>
      <c r="E17" s="232"/>
      <c r="F17" s="145">
        <f t="shared" si="0"/>
        <v>0</v>
      </c>
      <c r="G17" s="48">
        <f t="shared" si="1"/>
        <v>0</v>
      </c>
      <c r="H17" s="139">
        <f t="shared" si="2"/>
        <v>0</v>
      </c>
      <c r="I17" s="126"/>
      <c r="J17" s="137">
        <f t="shared" si="3"/>
        <v>0</v>
      </c>
      <c r="K17" s="104">
        <f t="shared" si="4"/>
        <v>0</v>
      </c>
    </row>
    <row r="18" spans="1:11" ht="22.5" customHeight="1" x14ac:dyDescent="0.25">
      <c r="A18" s="58">
        <v>13</v>
      </c>
      <c r="B18" s="59"/>
      <c r="C18" s="231"/>
      <c r="D18" s="232"/>
      <c r="E18" s="232"/>
      <c r="F18" s="145">
        <f t="shared" si="0"/>
        <v>0</v>
      </c>
      <c r="G18" s="48">
        <f t="shared" si="1"/>
        <v>0</v>
      </c>
      <c r="H18" s="139">
        <f t="shared" si="2"/>
        <v>0</v>
      </c>
      <c r="I18" s="126"/>
      <c r="J18" s="137">
        <f t="shared" si="3"/>
        <v>0</v>
      </c>
      <c r="K18" s="104">
        <f t="shared" si="4"/>
        <v>0</v>
      </c>
    </row>
    <row r="19" spans="1:11" ht="22.5" customHeight="1" x14ac:dyDescent="0.25">
      <c r="A19" s="58">
        <v>14</v>
      </c>
      <c r="B19" s="59"/>
      <c r="C19" s="231"/>
      <c r="D19" s="232"/>
      <c r="E19" s="232"/>
      <c r="F19" s="145">
        <f t="shared" si="0"/>
        <v>0</v>
      </c>
      <c r="G19" s="48">
        <f t="shared" si="1"/>
        <v>0</v>
      </c>
      <c r="H19" s="139">
        <f t="shared" si="2"/>
        <v>0</v>
      </c>
      <c r="I19" s="126"/>
      <c r="J19" s="137">
        <f t="shared" si="3"/>
        <v>0</v>
      </c>
      <c r="K19" s="104">
        <f t="shared" si="4"/>
        <v>0</v>
      </c>
    </row>
    <row r="20" spans="1:11" ht="22.5" customHeight="1" x14ac:dyDescent="0.25">
      <c r="A20" s="58">
        <v>15</v>
      </c>
      <c r="B20" s="59"/>
      <c r="C20" s="231"/>
      <c r="D20" s="232"/>
      <c r="E20" s="232"/>
      <c r="F20" s="145">
        <f t="shared" si="0"/>
        <v>0</v>
      </c>
      <c r="G20" s="48">
        <f t="shared" si="1"/>
        <v>0</v>
      </c>
      <c r="H20" s="139">
        <f t="shared" si="2"/>
        <v>0</v>
      </c>
      <c r="I20" s="126"/>
      <c r="J20" s="137">
        <f t="shared" si="3"/>
        <v>0</v>
      </c>
      <c r="K20" s="104">
        <f t="shared" si="4"/>
        <v>0</v>
      </c>
    </row>
    <row r="21" spans="1:11" ht="22.5" customHeight="1" x14ac:dyDescent="0.25">
      <c r="A21" s="58">
        <v>16</v>
      </c>
      <c r="B21" s="59"/>
      <c r="C21" s="231"/>
      <c r="D21" s="232"/>
      <c r="E21" s="232"/>
      <c r="F21" s="145">
        <f t="shared" si="0"/>
        <v>0</v>
      </c>
      <c r="G21" s="48">
        <f t="shared" si="1"/>
        <v>0</v>
      </c>
      <c r="H21" s="139">
        <f t="shared" si="2"/>
        <v>0</v>
      </c>
      <c r="I21" s="126"/>
      <c r="J21" s="137">
        <f t="shared" si="3"/>
        <v>0</v>
      </c>
      <c r="K21" s="104">
        <f t="shared" si="4"/>
        <v>0</v>
      </c>
    </row>
    <row r="22" spans="1:11" ht="22.5" customHeight="1" x14ac:dyDescent="0.25">
      <c r="A22" s="58">
        <v>17</v>
      </c>
      <c r="B22" s="59"/>
      <c r="C22" s="231"/>
      <c r="D22" s="232"/>
      <c r="E22" s="232"/>
      <c r="F22" s="145">
        <f t="shared" si="0"/>
        <v>0</v>
      </c>
      <c r="G22" s="48">
        <f t="shared" si="1"/>
        <v>0</v>
      </c>
      <c r="H22" s="139">
        <f t="shared" si="2"/>
        <v>0</v>
      </c>
      <c r="I22" s="126"/>
      <c r="J22" s="137">
        <f t="shared" si="3"/>
        <v>0</v>
      </c>
      <c r="K22" s="104">
        <f t="shared" si="4"/>
        <v>0</v>
      </c>
    </row>
    <row r="23" spans="1:11" ht="22.5" customHeight="1" x14ac:dyDescent="0.25">
      <c r="A23" s="58">
        <v>18</v>
      </c>
      <c r="B23" s="59"/>
      <c r="C23" s="231"/>
      <c r="D23" s="232"/>
      <c r="E23" s="232"/>
      <c r="F23" s="145">
        <f t="shared" si="0"/>
        <v>0</v>
      </c>
      <c r="G23" s="48">
        <f t="shared" si="1"/>
        <v>0</v>
      </c>
      <c r="H23" s="139">
        <f t="shared" si="2"/>
        <v>0</v>
      </c>
      <c r="I23" s="126"/>
      <c r="J23" s="137">
        <f t="shared" si="3"/>
        <v>0</v>
      </c>
      <c r="K23" s="104">
        <f t="shared" si="4"/>
        <v>0</v>
      </c>
    </row>
    <row r="24" spans="1:11" ht="22.5" customHeight="1" x14ac:dyDescent="0.25">
      <c r="A24" s="58">
        <v>19</v>
      </c>
      <c r="B24" s="59"/>
      <c r="C24" s="231"/>
      <c r="D24" s="232"/>
      <c r="E24" s="232"/>
      <c r="F24" s="145">
        <f t="shared" si="0"/>
        <v>0</v>
      </c>
      <c r="G24" s="48">
        <f t="shared" si="1"/>
        <v>0</v>
      </c>
      <c r="H24" s="139">
        <f t="shared" si="2"/>
        <v>0</v>
      </c>
      <c r="I24" s="126"/>
      <c r="J24" s="137">
        <f t="shared" si="3"/>
        <v>0</v>
      </c>
      <c r="K24" s="104">
        <f t="shared" si="4"/>
        <v>0</v>
      </c>
    </row>
    <row r="25" spans="1:11" ht="22.5" customHeight="1" x14ac:dyDescent="0.25">
      <c r="A25" s="58">
        <v>20</v>
      </c>
      <c r="B25" s="59"/>
      <c r="C25" s="231"/>
      <c r="D25" s="232"/>
      <c r="E25" s="232"/>
      <c r="F25" s="145">
        <f t="shared" si="0"/>
        <v>0</v>
      </c>
      <c r="G25" s="48">
        <f t="shared" si="1"/>
        <v>0</v>
      </c>
      <c r="H25" s="139">
        <f t="shared" si="2"/>
        <v>0</v>
      </c>
      <c r="I25" s="126"/>
      <c r="J25" s="137">
        <f t="shared" si="3"/>
        <v>0</v>
      </c>
      <c r="K25" s="104">
        <f t="shared" si="4"/>
        <v>0</v>
      </c>
    </row>
    <row r="26" spans="1:11" s="67" customFormat="1" ht="16.5" thickBot="1" x14ac:dyDescent="0.3">
      <c r="A26" s="127"/>
      <c r="B26" s="127"/>
      <c r="C26" s="68" t="s">
        <v>58</v>
      </c>
      <c r="D26" s="68">
        <f>SUM(D6:D25)</f>
        <v>0</v>
      </c>
      <c r="E26" s="68">
        <f t="shared" ref="E26:J26" si="5">SUM(E6:E25)</f>
        <v>0</v>
      </c>
      <c r="F26" s="68">
        <f t="shared" si="5"/>
        <v>0</v>
      </c>
      <c r="G26" s="225"/>
      <c r="H26" s="228">
        <f t="shared" si="5"/>
        <v>0</v>
      </c>
      <c r="I26" s="229">
        <f t="shared" si="5"/>
        <v>0</v>
      </c>
      <c r="J26" s="229">
        <f t="shared" si="5"/>
        <v>0</v>
      </c>
      <c r="K26" s="108"/>
    </row>
    <row r="27" spans="1:11" x14ac:dyDescent="0.25">
      <c r="A27" s="233">
        <f>'דף ראשי'!D67</f>
        <v>0</v>
      </c>
    </row>
  </sheetData>
  <sheetProtection password="CF66" sheet="1" objects="1" scenarios="1"/>
  <mergeCells count="15">
    <mergeCell ref="K3:K5"/>
    <mergeCell ref="I1:K1"/>
    <mergeCell ref="A2:G2"/>
    <mergeCell ref="H2:K2"/>
    <mergeCell ref="A3:A5"/>
    <mergeCell ref="B3:B5"/>
    <mergeCell ref="C3:C5"/>
    <mergeCell ref="D3:D5"/>
    <mergeCell ref="E3:E5"/>
    <mergeCell ref="F3:F5"/>
    <mergeCell ref="A1:E1"/>
    <mergeCell ref="H3:H5"/>
    <mergeCell ref="I3:I5"/>
    <mergeCell ref="J3:J5"/>
    <mergeCell ref="G3:G5"/>
  </mergeCells>
  <phoneticPr fontId="6" type="noConversion"/>
  <conditionalFormatting sqref="F1:K1 A2:K26">
    <cfRule type="expression" dxfId="0" priority="1" stopIfTrue="1">
      <formula>$A$27=0</formula>
    </cfRule>
  </conditionalFormatting>
  <pageMargins left="0.26" right="0.34" top="0.78" bottom="1" header="0.5" footer="0.5"/>
  <pageSetup paperSize="9" scale="78" orientation="landscape" horizontalDpi="1200" verticalDpi="1200" r:id="rId1"/>
  <headerFooter alignWithMargins="0">
    <oddFooter>עמוד &amp;P מתוך &amp;N</oddFooter>
  </headerFooter>
  <ignoredErrors>
    <ignoredError sqref="H6:H25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  <pageSetUpPr fitToPage="1"/>
  </sheetPr>
  <dimension ref="A1:R103"/>
  <sheetViews>
    <sheetView rightToLeft="1" tabSelected="1" zoomScale="75" zoomScaleNormal="75" workbookViewId="0">
      <selection activeCell="B1" sqref="B1:E1"/>
    </sheetView>
  </sheetViews>
  <sheetFormatPr defaultRowHeight="26.25" customHeight="1" x14ac:dyDescent="0.3"/>
  <cols>
    <col min="1" max="1" width="4" style="12" customWidth="1"/>
    <col min="2" max="2" width="30.85546875" style="12" bestFit="1" customWidth="1"/>
    <col min="3" max="3" width="27.5703125" style="12" bestFit="1" customWidth="1"/>
    <col min="4" max="4" width="15.5703125" style="12" customWidth="1"/>
    <col min="5" max="8" width="20.28515625" style="12" customWidth="1"/>
    <col min="9" max="9" width="5.28515625" style="12" customWidth="1"/>
    <col min="10" max="10" width="15.7109375" style="12" customWidth="1"/>
    <col min="11" max="16384" width="9.140625" style="12"/>
  </cols>
  <sheetData>
    <row r="1" spans="1:10" ht="20.25" customHeight="1" x14ac:dyDescent="0.3">
      <c r="A1" s="13"/>
      <c r="B1" s="265" t="s">
        <v>154</v>
      </c>
      <c r="C1" s="266"/>
      <c r="D1" s="266"/>
      <c r="E1" s="267"/>
      <c r="F1" s="11"/>
      <c r="G1" s="304" t="s">
        <v>10</v>
      </c>
      <c r="H1" s="305"/>
      <c r="I1" s="306"/>
    </row>
    <row r="2" spans="1:10" ht="26.25" customHeight="1" x14ac:dyDescent="0.35">
      <c r="A2" s="13"/>
      <c r="B2" s="268" t="s">
        <v>155</v>
      </c>
      <c r="C2" s="269"/>
      <c r="D2" s="269"/>
      <c r="E2" s="270"/>
      <c r="F2" s="14"/>
      <c r="G2" s="283" t="s">
        <v>152</v>
      </c>
      <c r="H2" s="284"/>
      <c r="I2" s="259" t="s">
        <v>144</v>
      </c>
    </row>
    <row r="3" spans="1:10" ht="26.25" customHeight="1" x14ac:dyDescent="0.35">
      <c r="A3" s="235" t="s">
        <v>139</v>
      </c>
      <c r="B3" s="291"/>
      <c r="C3" s="292"/>
      <c r="D3" s="237"/>
      <c r="E3" s="236"/>
      <c r="F3" s="14"/>
      <c r="G3" s="285" t="s">
        <v>153</v>
      </c>
      <c r="H3" s="286"/>
      <c r="I3" s="287"/>
    </row>
    <row r="4" spans="1:10" ht="26.25" customHeight="1" x14ac:dyDescent="0.3">
      <c r="A4" s="13"/>
      <c r="B4" s="14"/>
      <c r="C4" s="14"/>
      <c r="D4" s="14"/>
      <c r="E4" s="14"/>
      <c r="F4" s="14"/>
      <c r="G4" s="14"/>
      <c r="H4" s="14"/>
      <c r="I4" s="15"/>
    </row>
    <row r="5" spans="1:10" ht="33.75" customHeight="1" x14ac:dyDescent="0.3">
      <c r="A5" s="13"/>
      <c r="B5" s="14"/>
      <c r="C5" s="14"/>
      <c r="D5" s="14"/>
      <c r="E5" s="110" t="s">
        <v>56</v>
      </c>
      <c r="F5" s="16"/>
      <c r="G5" s="14"/>
      <c r="H5" s="14"/>
      <c r="I5" s="15"/>
      <c r="J5" s="14"/>
    </row>
    <row r="6" spans="1:10" ht="33.75" customHeight="1" x14ac:dyDescent="0.3">
      <c r="A6" s="13"/>
      <c r="B6" s="14"/>
      <c r="C6" s="14"/>
      <c r="D6" s="17"/>
      <c r="E6" s="109" t="s">
        <v>78</v>
      </c>
      <c r="F6" s="18"/>
      <c r="G6" s="14"/>
      <c r="H6" s="14"/>
      <c r="I6" s="15"/>
      <c r="J6" s="14"/>
    </row>
    <row r="7" spans="1:10" s="22" customFormat="1" ht="33.75" customHeight="1" x14ac:dyDescent="0.2">
      <c r="A7" s="19"/>
      <c r="B7" s="20"/>
      <c r="C7" s="323" t="s">
        <v>71</v>
      </c>
      <c r="D7" s="323"/>
      <c r="E7" s="246"/>
      <c r="F7" s="323" t="s">
        <v>135</v>
      </c>
      <c r="G7" s="323"/>
      <c r="H7" s="20"/>
      <c r="I7" s="21"/>
    </row>
    <row r="8" spans="1:10" s="91" customFormat="1" ht="42" customHeight="1" x14ac:dyDescent="0.4">
      <c r="A8" s="98"/>
      <c r="B8" s="99"/>
      <c r="C8" s="290"/>
      <c r="D8" s="290"/>
      <c r="E8" s="20"/>
      <c r="F8" s="290"/>
      <c r="G8" s="290"/>
      <c r="H8" s="103"/>
      <c r="I8" s="101"/>
    </row>
    <row r="9" spans="1:10" ht="9.75" customHeight="1" x14ac:dyDescent="0.35">
      <c r="A9" s="13"/>
      <c r="B9" s="14"/>
      <c r="C9" s="14"/>
      <c r="D9" s="14"/>
      <c r="E9" s="14"/>
      <c r="F9" s="14"/>
      <c r="G9" s="23"/>
      <c r="H9" s="23"/>
      <c r="I9" s="15"/>
    </row>
    <row r="10" spans="1:10" s="22" customFormat="1" ht="33.75" customHeight="1" x14ac:dyDescent="0.2">
      <c r="A10" s="19"/>
      <c r="B10" s="20"/>
      <c r="C10" s="278" t="s">
        <v>72</v>
      </c>
      <c r="D10" s="278"/>
      <c r="E10" s="278"/>
      <c r="F10" s="278"/>
      <c r="G10" s="278"/>
      <c r="H10" s="20"/>
      <c r="I10" s="21"/>
    </row>
    <row r="11" spans="1:10" s="34" customFormat="1" ht="44.25" customHeight="1" x14ac:dyDescent="0.35">
      <c r="A11" s="28"/>
      <c r="B11" s="90"/>
      <c r="C11" s="275"/>
      <c r="D11" s="276"/>
      <c r="E11" s="276"/>
      <c r="F11" s="276"/>
      <c r="G11" s="277"/>
      <c r="H11" s="90"/>
      <c r="I11" s="33"/>
    </row>
    <row r="12" spans="1:10" ht="11.25" customHeight="1" x14ac:dyDescent="0.35">
      <c r="A12" s="13"/>
      <c r="B12" s="14"/>
      <c r="C12" s="14"/>
      <c r="D12" s="14"/>
      <c r="E12" s="14"/>
      <c r="F12" s="14"/>
      <c r="G12" s="23"/>
      <c r="H12" s="23"/>
      <c r="I12" s="15"/>
    </row>
    <row r="13" spans="1:10" ht="30.75" customHeight="1" x14ac:dyDescent="0.3">
      <c r="A13" s="13"/>
      <c r="B13" s="14"/>
      <c r="C13" s="274" t="s">
        <v>31</v>
      </c>
      <c r="D13" s="274"/>
      <c r="E13" s="24"/>
      <c r="F13" s="274" t="s">
        <v>24</v>
      </c>
      <c r="G13" s="274"/>
      <c r="H13" s="18"/>
      <c r="I13" s="15"/>
    </row>
    <row r="14" spans="1:10" s="91" customFormat="1" ht="36" customHeight="1" x14ac:dyDescent="0.45">
      <c r="A14" s="98"/>
      <c r="B14" s="99"/>
      <c r="C14" s="281"/>
      <c r="D14" s="281"/>
      <c r="E14" s="100"/>
      <c r="F14" s="282"/>
      <c r="G14" s="282"/>
      <c r="H14" s="99"/>
      <c r="I14" s="101"/>
    </row>
    <row r="15" spans="1:10" ht="3" customHeight="1" x14ac:dyDescent="0.3">
      <c r="A15" s="13"/>
      <c r="B15" s="14"/>
      <c r="C15" s="25"/>
      <c r="D15" s="18"/>
      <c r="E15" s="18"/>
      <c r="F15" s="14"/>
      <c r="G15" s="14"/>
      <c r="H15" s="14"/>
      <c r="I15" s="15"/>
    </row>
    <row r="16" spans="1:10" ht="31.5" customHeight="1" x14ac:dyDescent="0.3">
      <c r="A16" s="13"/>
      <c r="B16" s="14"/>
      <c r="C16" s="274" t="s">
        <v>136</v>
      </c>
      <c r="D16" s="274"/>
      <c r="E16" s="24"/>
      <c r="F16" s="274" t="s">
        <v>137</v>
      </c>
      <c r="G16" s="274"/>
      <c r="H16" s="14"/>
      <c r="I16" s="15"/>
    </row>
    <row r="17" spans="1:9" s="91" customFormat="1" ht="35.25" customHeight="1" x14ac:dyDescent="0.4">
      <c r="A17" s="98"/>
      <c r="B17" s="99"/>
      <c r="C17" s="282"/>
      <c r="D17" s="282"/>
      <c r="E17" s="100"/>
      <c r="F17" s="282"/>
      <c r="G17" s="282"/>
      <c r="H17" s="99"/>
      <c r="I17" s="101"/>
    </row>
    <row r="18" spans="1:9" ht="11.25" customHeight="1" x14ac:dyDescent="0.3">
      <c r="A18" s="13"/>
      <c r="B18" s="14"/>
      <c r="C18" s="25"/>
      <c r="D18" s="18"/>
      <c r="E18" s="18"/>
      <c r="F18" s="14"/>
      <c r="G18" s="14"/>
      <c r="H18" s="14"/>
      <c r="I18" s="15"/>
    </row>
    <row r="19" spans="1:9" ht="30.75" customHeight="1" x14ac:dyDescent="0.3">
      <c r="A19" s="13"/>
      <c r="B19" s="14"/>
      <c r="C19" s="274" t="s">
        <v>25</v>
      </c>
      <c r="D19" s="279"/>
      <c r="E19" s="18"/>
      <c r="F19" s="274" t="s">
        <v>103</v>
      </c>
      <c r="G19" s="279"/>
      <c r="H19" s="14"/>
      <c r="I19" s="15"/>
    </row>
    <row r="20" spans="1:9" s="91" customFormat="1" ht="33.75" customHeight="1" x14ac:dyDescent="0.4">
      <c r="A20" s="98"/>
      <c r="B20" s="99"/>
      <c r="C20" s="312"/>
      <c r="D20" s="312"/>
      <c r="E20" s="99"/>
      <c r="F20" s="280" t="s">
        <v>106</v>
      </c>
      <c r="G20" s="280"/>
      <c r="H20" s="99"/>
      <c r="I20" s="101"/>
    </row>
    <row r="21" spans="1:9" ht="20.25" x14ac:dyDescent="0.3">
      <c r="A21" s="13"/>
      <c r="B21" s="14"/>
      <c r="C21" s="14"/>
      <c r="D21" s="14"/>
      <c r="E21" s="14"/>
      <c r="F21" s="303" t="s">
        <v>141</v>
      </c>
      <c r="G21" s="303"/>
      <c r="H21" s="14"/>
      <c r="I21" s="15"/>
    </row>
    <row r="22" spans="1:9" s="91" customFormat="1" ht="33.75" customHeight="1" x14ac:dyDescent="0.4">
      <c r="A22" s="98"/>
      <c r="B22" s="99"/>
      <c r="C22" s="99"/>
      <c r="D22" s="99"/>
      <c r="E22" s="256"/>
      <c r="F22" s="301"/>
      <c r="G22" s="302"/>
      <c r="H22" s="99"/>
      <c r="I22" s="101"/>
    </row>
    <row r="23" spans="1:9" ht="26.25" customHeight="1" x14ac:dyDescent="0.35">
      <c r="A23" s="13"/>
      <c r="B23" s="313" t="s">
        <v>32</v>
      </c>
      <c r="C23" s="313"/>
      <c r="D23" s="313"/>
      <c r="E23" s="313"/>
      <c r="F23" s="313"/>
      <c r="G23" s="313"/>
      <c r="H23" s="313"/>
      <c r="I23" s="15"/>
    </row>
    <row r="24" spans="1:9" ht="13.5" customHeight="1" x14ac:dyDescent="0.3">
      <c r="A24" s="13"/>
      <c r="B24" s="14"/>
      <c r="C24" s="26"/>
      <c r="D24" s="14"/>
      <c r="E24" s="14"/>
      <c r="F24" s="14"/>
      <c r="G24" s="14"/>
      <c r="H24" s="14"/>
      <c r="I24" s="15"/>
    </row>
    <row r="25" spans="1:9" s="56" customFormat="1" ht="93" x14ac:dyDescent="0.35">
      <c r="A25" s="54"/>
      <c r="B25" s="57" t="s">
        <v>42</v>
      </c>
      <c r="C25" s="27" t="s">
        <v>63</v>
      </c>
      <c r="D25" s="27" t="s">
        <v>60</v>
      </c>
      <c r="E25" s="27" t="s">
        <v>27</v>
      </c>
      <c r="F25" s="27" t="s">
        <v>28</v>
      </c>
      <c r="G25" s="27" t="s">
        <v>29</v>
      </c>
      <c r="H25" s="27" t="s">
        <v>30</v>
      </c>
      <c r="I25" s="55"/>
    </row>
    <row r="26" spans="1:9" s="34" customFormat="1" ht="36" customHeight="1" x14ac:dyDescent="0.35">
      <c r="A26" s="28"/>
      <c r="B26" s="29" t="s">
        <v>26</v>
      </c>
      <c r="C26" s="30"/>
      <c r="D26" s="31" t="str">
        <f>IF((COUNTA('כח אדם'!B4:I38)&gt;0),"כן","לא")</f>
        <v>לא</v>
      </c>
      <c r="E26" s="32">
        <f>'כח אדם'!L41</f>
        <v>0</v>
      </c>
      <c r="F26" s="32">
        <f t="shared" ref="F26:F32" si="0">E26+C26</f>
        <v>0</v>
      </c>
      <c r="G26" s="32">
        <f>IF(COUNTA(B44,E44)=2,'כח אדם'!Q41,0)</f>
        <v>0</v>
      </c>
      <c r="H26" s="32">
        <f t="shared" ref="H26:H32" si="1">IF(COUNTA($B$44,$E$44)=2,C26+G26,0)</f>
        <v>0</v>
      </c>
      <c r="I26" s="33"/>
    </row>
    <row r="27" spans="1:9" s="34" customFormat="1" ht="36" customHeight="1" x14ac:dyDescent="0.35">
      <c r="A27" s="28"/>
      <c r="B27" s="29" t="s">
        <v>13</v>
      </c>
      <c r="C27" s="30"/>
      <c r="D27" s="31" t="str">
        <f>IF((COUNTA(חומרים!B6:E25)&gt;0),"כן","לא")</f>
        <v>לא</v>
      </c>
      <c r="E27" s="32">
        <f>חומרים!F28</f>
        <v>0</v>
      </c>
      <c r="F27" s="32">
        <f t="shared" si="0"/>
        <v>0</v>
      </c>
      <c r="G27" s="32">
        <f>IF(COUNTA(B44,E44)=2,חומרים!J28,0)</f>
        <v>0</v>
      </c>
      <c r="H27" s="32">
        <f t="shared" si="1"/>
        <v>0</v>
      </c>
      <c r="I27" s="33"/>
    </row>
    <row r="28" spans="1:9" s="34" customFormat="1" ht="36" customHeight="1" x14ac:dyDescent="0.35">
      <c r="A28" s="28"/>
      <c r="B28" s="29" t="s">
        <v>14</v>
      </c>
      <c r="C28" s="30"/>
      <c r="D28" s="31" t="str">
        <f>IF((COUNTA('קבלני משנה בישראל'!B6:E25)&gt;0),"כן","לא")</f>
        <v>לא</v>
      </c>
      <c r="E28" s="32">
        <f>'קבלני משנה בישראל'!F26</f>
        <v>0</v>
      </c>
      <c r="F28" s="32">
        <f t="shared" si="0"/>
        <v>0</v>
      </c>
      <c r="G28" s="32">
        <f>IF(COUNTA(B44,E44)=2,'קבלני משנה בישראל'!J26,0)</f>
        <v>0</v>
      </c>
      <c r="H28" s="32">
        <f t="shared" si="1"/>
        <v>0</v>
      </c>
      <c r="I28" s="33"/>
    </row>
    <row r="29" spans="1:9" s="34" customFormat="1" ht="36" customHeight="1" x14ac:dyDescent="0.35">
      <c r="A29" s="28"/>
      <c r="B29" s="29" t="s">
        <v>15</v>
      </c>
      <c r="C29" s="30"/>
      <c r="D29" s="31" t="str">
        <f>IF((COUNTA('קבלני משנה חוץ לארץ'!B6:E25)&gt;0),"כן","לא")</f>
        <v>לא</v>
      </c>
      <c r="E29" s="32">
        <f>'קבלני משנה חוץ לארץ'!F26</f>
        <v>0</v>
      </c>
      <c r="F29" s="32">
        <f t="shared" si="0"/>
        <v>0</v>
      </c>
      <c r="G29" s="32">
        <f>IF(COUNTA(B44,E44)=2,'קבלני משנה חוץ לארץ'!J26,0)</f>
        <v>0</v>
      </c>
      <c r="H29" s="32">
        <f t="shared" si="1"/>
        <v>0</v>
      </c>
      <c r="I29" s="33"/>
    </row>
    <row r="30" spans="1:9" s="34" customFormat="1" ht="36" customHeight="1" x14ac:dyDescent="0.35">
      <c r="A30" s="28"/>
      <c r="B30" s="29" t="s">
        <v>16</v>
      </c>
      <c r="C30" s="30"/>
      <c r="D30" s="31" t="str">
        <f>IF((COUNTA('ציוד '!B6:G25)&gt;0),"כן","לא")</f>
        <v>לא</v>
      </c>
      <c r="E30" s="32">
        <f>'ציוד '!I26</f>
        <v>0</v>
      </c>
      <c r="F30" s="32">
        <f t="shared" si="0"/>
        <v>0</v>
      </c>
      <c r="G30" s="32">
        <f>IF(COUNTA(B44,E44)=2,'ציוד '!M26,0)</f>
        <v>0</v>
      </c>
      <c r="H30" s="32">
        <f t="shared" si="1"/>
        <v>0</v>
      </c>
      <c r="I30" s="33"/>
    </row>
    <row r="31" spans="1:9" s="34" customFormat="1" ht="36" customHeight="1" x14ac:dyDescent="0.35">
      <c r="A31" s="28"/>
      <c r="B31" s="29" t="s">
        <v>151</v>
      </c>
      <c r="C31" s="30"/>
      <c r="D31" s="31" t="str">
        <f>IF((COUNTA('שונות ופטנטים'!B5:D24)&gt;0),"כן","לא")</f>
        <v>לא</v>
      </c>
      <c r="E31" s="32">
        <f>+שיווק!F28</f>
        <v>0</v>
      </c>
      <c r="F31" s="32">
        <f>E31+C31</f>
        <v>0</v>
      </c>
      <c r="G31" s="32">
        <f>IF(COUNTA(B44,E44)=2,שיווק!J28,0)</f>
        <v>0</v>
      </c>
      <c r="H31" s="32">
        <f t="shared" si="1"/>
        <v>0</v>
      </c>
      <c r="I31" s="33"/>
    </row>
    <row r="32" spans="1:9" s="34" customFormat="1" ht="36" customHeight="1" x14ac:dyDescent="0.35">
      <c r="A32" s="28"/>
      <c r="B32" s="29" t="s">
        <v>17</v>
      </c>
      <c r="C32" s="30"/>
      <c r="D32" s="31" t="str">
        <f>IF((COUNTA('שונות ופטנטים'!B6:D25)&gt;0),"כן","לא")</f>
        <v>לא</v>
      </c>
      <c r="E32" s="32">
        <f>'שונות ופטנטים'!E26</f>
        <v>0</v>
      </c>
      <c r="F32" s="32">
        <f t="shared" si="0"/>
        <v>0</v>
      </c>
      <c r="G32" s="32">
        <f>IF(COUNTA(B44,E44)=2,'שונות ופטנטים'!I26,0)</f>
        <v>0</v>
      </c>
      <c r="H32" s="32">
        <f t="shared" si="1"/>
        <v>0</v>
      </c>
      <c r="I32" s="33"/>
    </row>
    <row r="33" spans="1:9" s="34" customFormat="1" ht="42.75" customHeight="1" x14ac:dyDescent="0.35">
      <c r="A33" s="28"/>
      <c r="B33" s="234" t="s">
        <v>132</v>
      </c>
      <c r="C33" s="30"/>
      <c r="D33" s="31" t="str">
        <f>IF((COUNTA('ציוד יעודי (תוכניות מגנ"ט)'!B6:E25)&gt;0),"כן","לא")</f>
        <v>לא</v>
      </c>
      <c r="E33" s="32">
        <f>IF(D67=20,'ציוד יעודי (תוכניות מגנ"ט)'!F26,0)</f>
        <v>0</v>
      </c>
      <c r="F33" s="32">
        <f>IF(D67=20,E33+C33,0)</f>
        <v>0</v>
      </c>
      <c r="G33" s="32">
        <f>IF(D67=20,IF(COUNTA(B44,E44)=2,'ציוד יעודי (תוכניות מגנ"ט)'!J26,0),0)</f>
        <v>0</v>
      </c>
      <c r="H33" s="32">
        <f>IF(D67=20,IF(COUNTA($B$44,$E$44)=2,C33+G33,0),0)</f>
        <v>0</v>
      </c>
      <c r="I33" s="33"/>
    </row>
    <row r="34" spans="1:9" s="34" customFormat="1" ht="36" customHeight="1" x14ac:dyDescent="0.35">
      <c r="A34" s="28"/>
      <c r="B34" s="35" t="s">
        <v>2</v>
      </c>
      <c r="C34" s="130">
        <f t="shared" ref="C34:H34" si="2">IF($D$67=20,SUM(C26:C33),SUM(C26:C32))</f>
        <v>0</v>
      </c>
      <c r="D34" s="130">
        <f t="shared" si="2"/>
        <v>0</v>
      </c>
      <c r="E34" s="130">
        <f t="shared" si="2"/>
        <v>0</v>
      </c>
      <c r="F34" s="130">
        <f t="shared" si="2"/>
        <v>0</v>
      </c>
      <c r="G34" s="130">
        <f t="shared" si="2"/>
        <v>0</v>
      </c>
      <c r="H34" s="130">
        <f t="shared" si="2"/>
        <v>0</v>
      </c>
      <c r="I34" s="33"/>
    </row>
    <row r="35" spans="1:9" ht="26.25" customHeight="1" x14ac:dyDescent="0.3">
      <c r="A35" s="13"/>
      <c r="B35" s="14"/>
      <c r="C35" s="14"/>
      <c r="D35" s="14"/>
      <c r="E35" s="14"/>
      <c r="F35" s="14"/>
      <c r="G35" s="14"/>
      <c r="H35" s="14"/>
      <c r="I35" s="15"/>
    </row>
    <row r="36" spans="1:9" ht="33.75" customHeight="1" x14ac:dyDescent="0.3">
      <c r="A36" s="13"/>
      <c r="B36" s="316" t="s">
        <v>62</v>
      </c>
      <c r="C36" s="317"/>
      <c r="D36" s="317"/>
      <c r="E36" s="317"/>
      <c r="F36" s="317"/>
      <c r="G36" s="317"/>
      <c r="H36" s="318"/>
      <c r="I36" s="15"/>
    </row>
    <row r="37" spans="1:9" s="34" customFormat="1" ht="37.5" customHeight="1" x14ac:dyDescent="0.35">
      <c r="A37" s="28"/>
      <c r="B37" s="319"/>
      <c r="C37" s="320"/>
      <c r="D37" s="3"/>
      <c r="E37" s="320"/>
      <c r="F37" s="320"/>
      <c r="G37" s="3"/>
      <c r="H37" s="314"/>
      <c r="I37" s="33"/>
    </row>
    <row r="38" spans="1:9" s="34" customFormat="1" ht="37.5" customHeight="1" x14ac:dyDescent="0.35">
      <c r="A38" s="28"/>
      <c r="B38" s="319"/>
      <c r="C38" s="320"/>
      <c r="D38" s="3"/>
      <c r="E38" s="320"/>
      <c r="F38" s="320"/>
      <c r="G38" s="3"/>
      <c r="H38" s="314"/>
      <c r="I38" s="33"/>
    </row>
    <row r="39" spans="1:9" s="34" customFormat="1" ht="26.25" customHeight="1" thickBot="1" x14ac:dyDescent="0.4">
      <c r="A39" s="28"/>
      <c r="B39" s="321"/>
      <c r="C39" s="322"/>
      <c r="D39" s="4"/>
      <c r="E39" s="322"/>
      <c r="F39" s="322"/>
      <c r="G39" s="4"/>
      <c r="H39" s="315"/>
      <c r="I39" s="33"/>
    </row>
    <row r="40" spans="1:9" s="34" customFormat="1" ht="26.25" customHeight="1" x14ac:dyDescent="0.35">
      <c r="A40" s="28"/>
      <c r="B40" s="297" t="s">
        <v>61</v>
      </c>
      <c r="C40" s="298"/>
      <c r="D40" s="4"/>
      <c r="E40" s="296" t="s">
        <v>33</v>
      </c>
      <c r="F40" s="296"/>
      <c r="G40" s="5"/>
      <c r="H40" s="6" t="s">
        <v>34</v>
      </c>
      <c r="I40" s="33"/>
    </row>
    <row r="41" spans="1:9" s="34" customFormat="1" ht="26.25" customHeight="1" x14ac:dyDescent="0.35">
      <c r="A41" s="28"/>
      <c r="B41" s="7"/>
      <c r="C41" s="36"/>
      <c r="D41" s="37"/>
      <c r="E41" s="37"/>
      <c r="F41" s="8"/>
      <c r="G41" s="9"/>
      <c r="H41" s="10"/>
      <c r="I41" s="33"/>
    </row>
    <row r="42" spans="1:9" s="34" customFormat="1" ht="26.25" customHeight="1" x14ac:dyDescent="0.35">
      <c r="A42" s="28"/>
      <c r="B42" s="5"/>
      <c r="C42" s="111"/>
      <c r="D42" s="90"/>
      <c r="E42" s="90"/>
      <c r="F42" s="112"/>
      <c r="G42" s="113"/>
      <c r="H42" s="113"/>
      <c r="I42" s="33"/>
    </row>
    <row r="43" spans="1:9" s="34" customFormat="1" ht="30.75" customHeight="1" x14ac:dyDescent="0.35">
      <c r="A43" s="28"/>
      <c r="B43" s="299" t="s">
        <v>79</v>
      </c>
      <c r="C43" s="300"/>
      <c r="D43" s="300"/>
      <c r="E43" s="114"/>
      <c r="F43" s="115"/>
      <c r="G43" s="116"/>
      <c r="H43" s="117"/>
      <c r="I43" s="33"/>
    </row>
    <row r="44" spans="1:9" s="34" customFormat="1" ht="37.5" customHeight="1" x14ac:dyDescent="0.35">
      <c r="A44" s="28"/>
      <c r="B44" s="307"/>
      <c r="C44" s="308"/>
      <c r="D44" s="3"/>
      <c r="E44" s="311"/>
      <c r="F44" s="308"/>
      <c r="G44" s="3"/>
      <c r="H44" s="120"/>
      <c r="I44" s="33"/>
    </row>
    <row r="45" spans="1:9" s="34" customFormat="1" ht="26.25" customHeight="1" thickBot="1" x14ac:dyDescent="0.4">
      <c r="A45" s="28"/>
      <c r="B45" s="309"/>
      <c r="C45" s="310"/>
      <c r="D45" s="4"/>
      <c r="E45" s="310"/>
      <c r="F45" s="310"/>
      <c r="G45" s="4"/>
      <c r="H45" s="121"/>
      <c r="I45" s="33"/>
    </row>
    <row r="46" spans="1:9" s="34" customFormat="1" ht="26.25" customHeight="1" x14ac:dyDescent="0.35">
      <c r="A46" s="28"/>
      <c r="B46" s="293" t="s">
        <v>77</v>
      </c>
      <c r="C46" s="294"/>
      <c r="D46" s="118"/>
      <c r="E46" s="295" t="s">
        <v>76</v>
      </c>
      <c r="F46" s="295"/>
      <c r="G46" s="119"/>
      <c r="H46" s="122"/>
      <c r="I46" s="33"/>
    </row>
    <row r="47" spans="1:9" ht="26.25" customHeight="1" thickBot="1" x14ac:dyDescent="0.35">
      <c r="A47" s="38"/>
      <c r="B47" s="39"/>
      <c r="C47" s="39"/>
      <c r="D47" s="39"/>
      <c r="E47" s="39"/>
      <c r="F47" s="39"/>
      <c r="G47" s="39"/>
      <c r="H47" s="39"/>
      <c r="I47" s="40"/>
    </row>
    <row r="50" spans="3:18" ht="26.25" customHeight="1" x14ac:dyDescent="0.3">
      <c r="F50" s="41"/>
    </row>
    <row r="52" spans="3:18" ht="26.25" hidden="1" customHeight="1" x14ac:dyDescent="0.3"/>
    <row r="53" spans="3:18" ht="26.25" hidden="1" customHeight="1" x14ac:dyDescent="0.3"/>
    <row r="54" spans="3:18" ht="26.25" hidden="1" customHeight="1" x14ac:dyDescent="0.3"/>
    <row r="55" spans="3:18" ht="26.25" hidden="1" customHeight="1" thickBot="1" x14ac:dyDescent="0.4">
      <c r="C55" s="181" t="s">
        <v>104</v>
      </c>
      <c r="D55" s="182" t="s">
        <v>105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3:18" ht="26.25" hidden="1" customHeight="1" thickBot="1" x14ac:dyDescent="0.45">
      <c r="C56" s="224" t="s">
        <v>106</v>
      </c>
      <c r="D56" s="182">
        <v>1</v>
      </c>
      <c r="E56" s="34"/>
      <c r="F56" s="34"/>
      <c r="G56" s="185"/>
      <c r="H56" s="186" t="s">
        <v>105</v>
      </c>
      <c r="I56" s="186"/>
      <c r="J56" s="186">
        <v>1</v>
      </c>
      <c r="K56" s="186">
        <v>3</v>
      </c>
      <c r="L56" s="186">
        <v>0</v>
      </c>
      <c r="M56" s="186">
        <v>1</v>
      </c>
      <c r="N56" s="186">
        <v>2</v>
      </c>
      <c r="O56" s="186">
        <v>2</v>
      </c>
      <c r="P56" s="186">
        <v>4</v>
      </c>
      <c r="Q56" s="186">
        <v>1</v>
      </c>
      <c r="R56" s="187">
        <v>2</v>
      </c>
    </row>
    <row r="57" spans="3:18" ht="26.25" hidden="1" customHeight="1" thickBot="1" x14ac:dyDescent="0.45">
      <c r="C57" s="224" t="s">
        <v>107</v>
      </c>
      <c r="D57" s="182">
        <v>3</v>
      </c>
      <c r="E57" s="34"/>
      <c r="F57" s="34"/>
      <c r="G57" s="188"/>
      <c r="H57" s="188"/>
      <c r="I57" s="214"/>
      <c r="J57" s="189" t="s">
        <v>106</v>
      </c>
      <c r="K57" s="189" t="s">
        <v>107</v>
      </c>
      <c r="L57" s="189" t="s">
        <v>108</v>
      </c>
      <c r="M57" s="189" t="s">
        <v>109</v>
      </c>
      <c r="N57" s="189" t="s">
        <v>110</v>
      </c>
      <c r="O57" s="189" t="s">
        <v>111</v>
      </c>
      <c r="P57" s="189" t="s">
        <v>112</v>
      </c>
      <c r="Q57" s="189" t="s">
        <v>113</v>
      </c>
      <c r="R57" s="190" t="s">
        <v>114</v>
      </c>
    </row>
    <row r="58" spans="3:18" ht="26.25" hidden="1" customHeight="1" x14ac:dyDescent="0.4">
      <c r="C58" s="224" t="s">
        <v>108</v>
      </c>
      <c r="D58" s="182">
        <v>0</v>
      </c>
      <c r="E58" s="34"/>
      <c r="F58" s="34"/>
      <c r="G58" s="288">
        <v>1</v>
      </c>
      <c r="H58" s="191" t="s">
        <v>115</v>
      </c>
      <c r="I58" s="215"/>
      <c r="J58" s="192" t="s">
        <v>116</v>
      </c>
      <c r="K58" s="192" t="s">
        <v>116</v>
      </c>
      <c r="L58" s="192" t="s">
        <v>116</v>
      </c>
      <c r="M58" s="192" t="s">
        <v>116</v>
      </c>
      <c r="N58" s="192" t="s">
        <v>116</v>
      </c>
      <c r="O58" s="192" t="s">
        <v>116</v>
      </c>
      <c r="P58" s="192" t="s">
        <v>116</v>
      </c>
      <c r="Q58" s="192" t="s">
        <v>116</v>
      </c>
      <c r="R58" s="193" t="s">
        <v>116</v>
      </c>
    </row>
    <row r="59" spans="3:18" ht="26.25" hidden="1" customHeight="1" thickBot="1" x14ac:dyDescent="0.45">
      <c r="C59" s="224" t="s">
        <v>109</v>
      </c>
      <c r="D59" s="182">
        <v>1</v>
      </c>
      <c r="E59" s="34"/>
      <c r="F59" s="34"/>
      <c r="G59" s="289"/>
      <c r="H59" s="194" t="s">
        <v>117</v>
      </c>
      <c r="I59" s="216"/>
      <c r="J59" s="195" t="s">
        <v>116</v>
      </c>
      <c r="K59" s="195" t="s">
        <v>116</v>
      </c>
      <c r="L59" s="195" t="s">
        <v>116</v>
      </c>
      <c r="M59" s="195" t="s">
        <v>116</v>
      </c>
      <c r="N59" s="195" t="s">
        <v>116</v>
      </c>
      <c r="O59" s="195" t="s">
        <v>116</v>
      </c>
      <c r="P59" s="196" t="s">
        <v>118</v>
      </c>
      <c r="Q59" s="195" t="s">
        <v>116</v>
      </c>
      <c r="R59" s="197" t="s">
        <v>116</v>
      </c>
    </row>
    <row r="60" spans="3:18" ht="26.25" hidden="1" customHeight="1" x14ac:dyDescent="0.4">
      <c r="C60" s="224" t="s">
        <v>110</v>
      </c>
      <c r="D60" s="182">
        <v>2</v>
      </c>
      <c r="E60" s="34"/>
      <c r="F60" s="34"/>
      <c r="G60" s="271">
        <v>2</v>
      </c>
      <c r="H60" s="198" t="s">
        <v>13</v>
      </c>
      <c r="I60" s="217"/>
      <c r="J60" s="192" t="s">
        <v>116</v>
      </c>
      <c r="K60" s="192" t="s">
        <v>116</v>
      </c>
      <c r="L60" s="192" t="s">
        <v>116</v>
      </c>
      <c r="M60" s="192" t="s">
        <v>116</v>
      </c>
      <c r="N60" s="192" t="s">
        <v>116</v>
      </c>
      <c r="O60" s="192" t="s">
        <v>116</v>
      </c>
      <c r="P60" s="192" t="s">
        <v>116</v>
      </c>
      <c r="Q60" s="192" t="s">
        <v>116</v>
      </c>
      <c r="R60" s="193" t="s">
        <v>116</v>
      </c>
    </row>
    <row r="61" spans="3:18" ht="26.25" hidden="1" customHeight="1" x14ac:dyDescent="0.4">
      <c r="C61" s="224" t="s">
        <v>111</v>
      </c>
      <c r="D61" s="182">
        <v>2</v>
      </c>
      <c r="E61" s="34"/>
      <c r="F61" s="34"/>
      <c r="G61" s="272"/>
      <c r="H61" s="199" t="s">
        <v>119</v>
      </c>
      <c r="I61" s="218"/>
      <c r="J61" s="200" t="s">
        <v>118</v>
      </c>
      <c r="K61" s="200" t="s">
        <v>118</v>
      </c>
      <c r="L61" s="201" t="s">
        <v>116</v>
      </c>
      <c r="M61" s="200" t="s">
        <v>118</v>
      </c>
      <c r="N61" s="201" t="s">
        <v>116</v>
      </c>
      <c r="O61" s="201" t="s">
        <v>116</v>
      </c>
      <c r="P61" s="200" t="s">
        <v>118</v>
      </c>
      <c r="Q61" s="200" t="s">
        <v>118</v>
      </c>
      <c r="R61" s="202" t="s">
        <v>116</v>
      </c>
    </row>
    <row r="62" spans="3:18" ht="26.25" hidden="1" customHeight="1" thickBot="1" x14ac:dyDescent="0.45">
      <c r="C62" s="224" t="s">
        <v>112</v>
      </c>
      <c r="D62" s="182">
        <v>4</v>
      </c>
      <c r="E62" s="34"/>
      <c r="F62" s="34"/>
      <c r="G62" s="273"/>
      <c r="H62" s="203" t="s">
        <v>120</v>
      </c>
      <c r="I62" s="219"/>
      <c r="J62" s="196" t="s">
        <v>118</v>
      </c>
      <c r="K62" s="195" t="s">
        <v>116</v>
      </c>
      <c r="L62" s="195" t="s">
        <v>116</v>
      </c>
      <c r="M62" s="196" t="s">
        <v>118</v>
      </c>
      <c r="N62" s="196" t="s">
        <v>118</v>
      </c>
      <c r="O62" s="196" t="s">
        <v>118</v>
      </c>
      <c r="P62" s="195" t="s">
        <v>116</v>
      </c>
      <c r="Q62" s="196" t="s">
        <v>118</v>
      </c>
      <c r="R62" s="204" t="s">
        <v>118</v>
      </c>
    </row>
    <row r="63" spans="3:18" ht="26.25" hidden="1" customHeight="1" thickBot="1" x14ac:dyDescent="0.45">
      <c r="C63" s="224" t="s">
        <v>113</v>
      </c>
      <c r="D63" s="182">
        <v>1</v>
      </c>
      <c r="E63" s="34"/>
      <c r="F63" s="34"/>
      <c r="G63" s="205">
        <v>3</v>
      </c>
      <c r="H63" s="205" t="s">
        <v>121</v>
      </c>
      <c r="I63" s="220"/>
      <c r="J63" s="206" t="s">
        <v>116</v>
      </c>
      <c r="K63" s="206" t="s">
        <v>116</v>
      </c>
      <c r="L63" s="206" t="s">
        <v>116</v>
      </c>
      <c r="M63" s="206" t="s">
        <v>116</v>
      </c>
      <c r="N63" s="206" t="s">
        <v>116</v>
      </c>
      <c r="O63" s="206" t="s">
        <v>116</v>
      </c>
      <c r="P63" s="206" t="s">
        <v>116</v>
      </c>
      <c r="Q63" s="206" t="s">
        <v>116</v>
      </c>
      <c r="R63" s="207" t="s">
        <v>116</v>
      </c>
    </row>
    <row r="64" spans="3:18" ht="26.25" hidden="1" customHeight="1" thickBot="1" x14ac:dyDescent="0.45">
      <c r="C64" s="224" t="s">
        <v>114</v>
      </c>
      <c r="D64" s="182">
        <v>2</v>
      </c>
      <c r="E64" s="34"/>
      <c r="F64" s="34"/>
      <c r="G64" s="208">
        <v>4</v>
      </c>
      <c r="H64" s="208" t="s">
        <v>16</v>
      </c>
      <c r="I64" s="221"/>
      <c r="J64" s="209" t="s">
        <v>116</v>
      </c>
      <c r="K64" s="209" t="s">
        <v>116</v>
      </c>
      <c r="L64" s="209" t="s">
        <v>116</v>
      </c>
      <c r="M64" s="209" t="s">
        <v>116</v>
      </c>
      <c r="N64" s="209" t="s">
        <v>116</v>
      </c>
      <c r="O64" s="209" t="s">
        <v>116</v>
      </c>
      <c r="P64" s="209" t="s">
        <v>116</v>
      </c>
      <c r="Q64" s="209" t="s">
        <v>116</v>
      </c>
      <c r="R64" s="210" t="s">
        <v>116</v>
      </c>
    </row>
    <row r="65" spans="3:18" ht="26.25" hidden="1" customHeight="1" thickBot="1" x14ac:dyDescent="0.4">
      <c r="C65" s="181" t="s">
        <v>122</v>
      </c>
      <c r="D65" s="183">
        <f>IF(OR(F20=C56,F20=C59,F20=C63),1,IF(OR(F20=C60,F20=C61,F20=C64),2,(IF(F20=C57,3,IF(F20=C62,4,0)))))</f>
        <v>1</v>
      </c>
      <c r="E65" s="34"/>
      <c r="F65" s="34"/>
      <c r="G65" s="211">
        <v>5</v>
      </c>
      <c r="H65" s="211" t="s">
        <v>123</v>
      </c>
      <c r="I65" s="222"/>
      <c r="J65" s="212" t="s">
        <v>116</v>
      </c>
      <c r="K65" s="212" t="s">
        <v>116</v>
      </c>
      <c r="L65" s="212" t="s">
        <v>116</v>
      </c>
      <c r="M65" s="212" t="s">
        <v>116</v>
      </c>
      <c r="N65" s="212" t="s">
        <v>116</v>
      </c>
      <c r="O65" s="212" t="s">
        <v>116</v>
      </c>
      <c r="P65" s="212" t="s">
        <v>116</v>
      </c>
      <c r="Q65" s="212" t="s">
        <v>116</v>
      </c>
      <c r="R65" s="213" t="s">
        <v>116</v>
      </c>
    </row>
    <row r="66" spans="3:18" ht="26.25" hidden="1" customHeight="1" x14ac:dyDescent="0.35">
      <c r="C66" s="181" t="s">
        <v>124</v>
      </c>
      <c r="D66" s="184">
        <f>IF(OR($D$65=0,$D$65=2),10,0)</f>
        <v>0</v>
      </c>
      <c r="E66" s="223" t="s">
        <v>125</v>
      </c>
      <c r="F66" s="34" t="s">
        <v>126</v>
      </c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3:18" ht="26.25" hidden="1" customHeight="1" x14ac:dyDescent="0.35">
      <c r="C67" s="181" t="s">
        <v>120</v>
      </c>
      <c r="D67" s="184">
        <f>IF(OR($D$65=0,$D$65=3,$D$65=4),20,0)</f>
        <v>0</v>
      </c>
      <c r="E67" s="223" t="s">
        <v>127</v>
      </c>
      <c r="F67" s="34" t="s">
        <v>128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3:18" ht="26.25" hidden="1" customHeight="1" x14ac:dyDescent="0.3"/>
    <row r="69" spans="3:18" ht="26.25" hidden="1" customHeight="1" x14ac:dyDescent="0.3"/>
    <row r="70" spans="3:18" ht="26.25" hidden="1" customHeight="1" x14ac:dyDescent="0.3"/>
    <row r="102" spans="1:1" ht="26.25" customHeight="1" x14ac:dyDescent="0.3">
      <c r="A102" s="257" t="s">
        <v>142</v>
      </c>
    </row>
    <row r="103" spans="1:1" ht="26.25" customHeight="1" x14ac:dyDescent="0.3">
      <c r="A103" s="257" t="s">
        <v>143</v>
      </c>
    </row>
  </sheetData>
  <sheetProtection algorithmName="SHA-512" hashValue="ocPTKTVCTtJ0HCzOoA4ThIkU4Mo1kLJ+PhqrsyAKITGyrYNDDXyCyXED0Zw/sWx4UvMpRF2z38KTIYZB/r/LbQ==" saltValue="FygyGmFK5Ph0pyoUDSSIfA==" spinCount="100000" sheet="1" objects="1" scenarios="1"/>
  <mergeCells count="40">
    <mergeCell ref="G1:I1"/>
    <mergeCell ref="B44:C45"/>
    <mergeCell ref="E44:F45"/>
    <mergeCell ref="C19:D19"/>
    <mergeCell ref="C20:D20"/>
    <mergeCell ref="B23:H23"/>
    <mergeCell ref="H37:H39"/>
    <mergeCell ref="B36:H36"/>
    <mergeCell ref="B37:C39"/>
    <mergeCell ref="E37:F39"/>
    <mergeCell ref="C13:D13"/>
    <mergeCell ref="C7:D7"/>
    <mergeCell ref="F7:G7"/>
    <mergeCell ref="C16:D16"/>
    <mergeCell ref="C8:D8"/>
    <mergeCell ref="F8:G8"/>
    <mergeCell ref="B3:C3"/>
    <mergeCell ref="B46:C46"/>
    <mergeCell ref="E46:F46"/>
    <mergeCell ref="E40:F40"/>
    <mergeCell ref="B40:C40"/>
    <mergeCell ref="B43:D43"/>
    <mergeCell ref="F22:G22"/>
    <mergeCell ref="F21:G21"/>
    <mergeCell ref="B1:E1"/>
    <mergeCell ref="B2:E2"/>
    <mergeCell ref="G60:G62"/>
    <mergeCell ref="F16:G16"/>
    <mergeCell ref="F13:G13"/>
    <mergeCell ref="C11:G11"/>
    <mergeCell ref="C10:G10"/>
    <mergeCell ref="F19:G19"/>
    <mergeCell ref="F20:G20"/>
    <mergeCell ref="C14:D14"/>
    <mergeCell ref="F14:G14"/>
    <mergeCell ref="C17:D17"/>
    <mergeCell ref="F17:G17"/>
    <mergeCell ref="G2:H2"/>
    <mergeCell ref="G3:I3"/>
    <mergeCell ref="G58:G59"/>
  </mergeCells>
  <phoneticPr fontId="6" type="noConversion"/>
  <conditionalFormatting sqref="D26:D30 D32">
    <cfRule type="cellIs" dxfId="31" priority="6" stopIfTrue="1" operator="equal">
      <formula>"כן"</formula>
    </cfRule>
  </conditionalFormatting>
  <conditionalFormatting sqref="C33 E33:H33">
    <cfRule type="cellIs" dxfId="30" priority="7" stopIfTrue="1" operator="equal">
      <formula>"כן"</formula>
    </cfRule>
    <cfRule type="expression" dxfId="29" priority="8" stopIfTrue="1">
      <formula>$D$67=0</formula>
    </cfRule>
  </conditionalFormatting>
  <conditionalFormatting sqref="B33">
    <cfRule type="expression" dxfId="28" priority="9" stopIfTrue="1">
      <formula>$D$67=0</formula>
    </cfRule>
  </conditionalFormatting>
  <conditionalFormatting sqref="D33">
    <cfRule type="expression" dxfId="27" priority="10" stopIfTrue="1">
      <formula>$D$67=0</formula>
    </cfRule>
    <cfRule type="cellIs" dxfId="26" priority="11" stopIfTrue="1" operator="equal">
      <formula>"כן"</formula>
    </cfRule>
  </conditionalFormatting>
  <conditionalFormatting sqref="F20:G20">
    <cfRule type="expression" dxfId="25" priority="12" stopIfTrue="1">
      <formula>OR($F$20=$C$57,$F$20=$C$58,$F$20=$C$59,$F$20=$C$60,$F$20=$C$61)</formula>
    </cfRule>
    <cfRule type="expression" dxfId="24" priority="13" stopIfTrue="1">
      <formula>$F$20=$C$62</formula>
    </cfRule>
    <cfRule type="expression" dxfId="23" priority="14" stopIfTrue="1">
      <formula>OR($F$20=$C$63,$F$20=$C$64)</formula>
    </cfRule>
  </conditionalFormatting>
  <conditionalFormatting sqref="F22:G22">
    <cfRule type="cellIs" dxfId="22" priority="2" stopIfTrue="1" operator="equal">
      <formula>"כן"</formula>
    </cfRule>
  </conditionalFormatting>
  <conditionalFormatting sqref="D31">
    <cfRule type="cellIs" dxfId="21" priority="1" stopIfTrue="1" operator="equal">
      <formula>"כן"</formula>
    </cfRule>
  </conditionalFormatting>
  <dataValidations count="4">
    <dataValidation type="date" operator="greaterThan" allowBlank="1" showInputMessage="1" showErrorMessage="1" error="אנא הזן תאריך חוקי:_x000a_ DD/MM/YYYY" sqref="C17:D17 F14:G14 F17:G17">
      <formula1>36526</formula1>
    </dataValidation>
    <dataValidation type="date" operator="greaterThan" allowBlank="1" showInputMessage="1" showErrorMessage="1" error="אנא הזן תאריך חוקי:_x000a_DD/MM/YYYY" sqref="E44:F45">
      <formula1>36526</formula1>
    </dataValidation>
    <dataValidation type="list" allowBlank="1" showInputMessage="1" showErrorMessage="1" errorTitle="מסלול התמיכה" sqref="F20:G20">
      <formula1>$C$56:$C$64</formula1>
    </dataValidation>
    <dataValidation type="list" allowBlank="1" showInputMessage="1" showErrorMessage="1" sqref="F22:G22">
      <formula1>$A$101:$A$103</formula1>
    </dataValidation>
  </dataValidations>
  <hyperlinks>
    <hyperlink ref="B2" r:id="rId1"/>
  </hyperlinks>
  <printOptions horizontalCentered="1"/>
  <pageMargins left="0.28000000000000003" right="0.26" top="0.22" bottom="0.36" header="0.13" footer="0.23"/>
  <pageSetup paperSize="9" scale="40" orientation="portrait" r:id="rId2"/>
  <headerFooter alignWithMargins="0">
    <oddFooter>&amp;Cעמוד 1 מתוך 7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  <pageSetUpPr fitToPage="1"/>
  </sheetPr>
  <dimension ref="A1:R71"/>
  <sheetViews>
    <sheetView showGridLines="0" rightToLeft="1" zoomScale="75" zoomScaleNormal="75" workbookViewId="0">
      <pane ySplit="3" topLeftCell="A10" activePane="bottomLeft" state="frozen"/>
      <selection pane="bottomLeft"/>
    </sheetView>
  </sheetViews>
  <sheetFormatPr defaultColWidth="11.28515625" defaultRowHeight="15.75" x14ac:dyDescent="0.25"/>
  <cols>
    <col min="1" max="1" width="4.85546875" style="42" customWidth="1"/>
    <col min="2" max="2" width="15.85546875" style="42" customWidth="1"/>
    <col min="3" max="3" width="17.42578125" style="42" customWidth="1"/>
    <col min="4" max="4" width="4.7109375" style="42" customWidth="1"/>
    <col min="5" max="5" width="14.140625" style="42" customWidth="1"/>
    <col min="6" max="6" width="9.28515625" style="42" customWidth="1"/>
    <col min="7" max="7" width="9.85546875" style="42" customWidth="1"/>
    <col min="8" max="8" width="11.28515625" style="42" customWidth="1"/>
    <col min="9" max="9" width="12.28515625" style="42" customWidth="1"/>
    <col min="10" max="10" width="13.5703125" style="42" customWidth="1"/>
    <col min="11" max="11" width="11.28515625" style="42" customWidth="1"/>
    <col min="12" max="12" width="14.140625" style="52" customWidth="1"/>
    <col min="13" max="13" width="13.85546875" style="42" customWidth="1"/>
    <col min="14" max="14" width="8.7109375" style="42" customWidth="1"/>
    <col min="15" max="15" width="16.5703125" style="42" customWidth="1"/>
    <col min="16" max="16" width="28.140625" style="42" customWidth="1"/>
    <col min="17" max="17" width="13.42578125" style="42" customWidth="1"/>
    <col min="18" max="18" width="12.7109375" style="42" customWidth="1"/>
    <col min="19" max="16384" width="11.28515625" style="42"/>
  </cols>
  <sheetData>
    <row r="1" spans="1:18" s="91" customFormat="1" ht="27" customHeight="1" thickBot="1" x14ac:dyDescent="0.55000000000000004">
      <c r="A1" s="92"/>
      <c r="B1" s="102" t="s">
        <v>18</v>
      </c>
      <c r="C1" s="94"/>
      <c r="D1" s="94"/>
      <c r="E1" s="94" t="s">
        <v>19</v>
      </c>
      <c r="F1" s="97">
        <f>'דף ראשי'!C14</f>
        <v>0</v>
      </c>
      <c r="G1" s="94" t="s">
        <v>20</v>
      </c>
      <c r="H1" s="156">
        <f>'דף ראשי'!C8</f>
        <v>0</v>
      </c>
      <c r="I1" s="156"/>
      <c r="J1" s="156"/>
      <c r="K1" s="95"/>
      <c r="L1" s="95"/>
      <c r="M1" s="95"/>
      <c r="N1" s="156"/>
      <c r="O1" s="95"/>
      <c r="P1" s="95"/>
      <c r="Q1" s="95"/>
      <c r="R1" s="96"/>
    </row>
    <row r="2" spans="1:18" s="123" customFormat="1" ht="18" customHeight="1" x14ac:dyDescent="0.3">
      <c r="A2" s="161" t="s">
        <v>73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249"/>
      <c r="N2" s="162"/>
      <c r="O2" s="327" t="s">
        <v>38</v>
      </c>
      <c r="P2" s="328"/>
      <c r="Q2" s="328"/>
      <c r="R2" s="329"/>
    </row>
    <row r="3" spans="1:18" s="166" customFormat="1" ht="63.75" customHeight="1" x14ac:dyDescent="0.2">
      <c r="A3" s="164" t="s">
        <v>9</v>
      </c>
      <c r="B3" s="165" t="s">
        <v>67</v>
      </c>
      <c r="C3" s="165" t="s">
        <v>91</v>
      </c>
      <c r="D3" s="179" t="s">
        <v>4</v>
      </c>
      <c r="E3" s="165" t="s">
        <v>138</v>
      </c>
      <c r="F3" s="163" t="s">
        <v>92</v>
      </c>
      <c r="G3" s="163" t="s">
        <v>93</v>
      </c>
      <c r="H3" s="163" t="s">
        <v>94</v>
      </c>
      <c r="I3" s="163" t="s">
        <v>95</v>
      </c>
      <c r="J3" s="180" t="s">
        <v>49</v>
      </c>
      <c r="K3" s="167" t="s">
        <v>8</v>
      </c>
      <c r="L3" s="247" t="s">
        <v>7</v>
      </c>
      <c r="M3" s="178" t="s">
        <v>68</v>
      </c>
      <c r="N3" s="248" t="s">
        <v>90</v>
      </c>
      <c r="O3" s="168" t="s">
        <v>87</v>
      </c>
      <c r="P3" s="169" t="s">
        <v>23</v>
      </c>
      <c r="Q3" s="170" t="s">
        <v>37</v>
      </c>
      <c r="R3" s="171" t="s">
        <v>69</v>
      </c>
    </row>
    <row r="4" spans="1:18" ht="20.25" customHeight="1" x14ac:dyDescent="0.25">
      <c r="A4" s="44">
        <v>1</v>
      </c>
      <c r="B4" s="254"/>
      <c r="C4" s="254"/>
      <c r="D4" s="255"/>
      <c r="E4" s="133"/>
      <c r="F4" s="134"/>
      <c r="G4" s="134"/>
      <c r="H4" s="133"/>
      <c r="I4" s="133"/>
      <c r="J4" s="137">
        <f>H4*K4</f>
        <v>0</v>
      </c>
      <c r="K4" s="47">
        <f>(IF(OR($C4=0,$D4=0),0,IF(OR($E4=0,$F4=0,$G4=0),0,MIN((VLOOKUP($D4,$A$45:$C$52,3,0))*(IF($D4=6,$G4,$F4))*((MIN((VLOOKUP($D4,$A$45:$E$52,5,0)),(IF($D4=6,$F4,$G4))))),MIN((VLOOKUP($D4,$A$45:$C$52,3,0)),($E4))*(IF($D4=6,$G4,((MIN((VLOOKUP($D4,$A$45:$E$52,5,0)),$G4)))))))))</f>
        <v>0</v>
      </c>
      <c r="L4" s="137">
        <f>J4-I4</f>
        <v>0</v>
      </c>
      <c r="M4" s="48">
        <f>IF(I4=0,IF(J4=0,0,"עובד חדש"),IF(J4=0,"גריעת עובד",L4/I4))</f>
        <v>0</v>
      </c>
      <c r="N4" s="153">
        <f>IF(OR(G4&lt;=1,F4&lt;=1),(G4*H4*F4/12),(H4/12))</f>
        <v>0</v>
      </c>
      <c r="O4" s="139">
        <f t="shared" ref="O4:O38" si="0">J4</f>
        <v>0</v>
      </c>
      <c r="P4" s="126"/>
      <c r="Q4" s="137">
        <f t="shared" ref="Q4:Q38" si="1">O4-I4</f>
        <v>0</v>
      </c>
      <c r="R4" s="104">
        <f t="shared" ref="R4:R38" si="2">IF(I4=0,IF(O4=0,0,"עובד חדש"),IF(O4=0,"גריעת עובד",((O4-I4)/I4)))</f>
        <v>0</v>
      </c>
    </row>
    <row r="5" spans="1:18" ht="20.25" customHeight="1" x14ac:dyDescent="0.25">
      <c r="A5" s="44">
        <v>2</v>
      </c>
      <c r="B5" s="254"/>
      <c r="C5" s="254"/>
      <c r="D5" s="255"/>
      <c r="E5" s="133"/>
      <c r="F5" s="134"/>
      <c r="G5" s="134"/>
      <c r="H5" s="133"/>
      <c r="I5" s="133"/>
      <c r="J5" s="137">
        <f t="shared" ref="J5:J38" si="3">H5*K5</f>
        <v>0</v>
      </c>
      <c r="K5" s="47">
        <f t="shared" ref="K5:K38" si="4">(IF(OR($C5=0,$D5=0),0,IF(OR($E5=0,$F5=0,$G5=0),0,MIN((VLOOKUP($D5,$A$45:$C$52,3,0))*(IF($D5=6,$G5,$F5))*((MIN((VLOOKUP($D5,$A$45:$E$52,5,0)),(IF($D5=6,$F5,$G5))))),MIN((VLOOKUP($D5,$A$45:$C$52,3,0)),($E5))*(IF($D5=6,$G5,((MIN((VLOOKUP($D5,$A$45:$E$52,5,0)),$G5)))))))))</f>
        <v>0</v>
      </c>
      <c r="L5" s="137">
        <f t="shared" ref="L5:L38" si="5">J5-I5</f>
        <v>0</v>
      </c>
      <c r="M5" s="48">
        <f t="shared" ref="M5:M38" si="6">IF(I5=0,IF(J5=0,0,"עובד חדש"),IF(J5=0,"גריעת עובד",L5/I5))</f>
        <v>0</v>
      </c>
      <c r="N5" s="153">
        <f t="shared" ref="N5:N38" si="7">IF(OR(G5&lt;=1,F5&lt;=1),(G5*H5*F5/12),(H5/12))</f>
        <v>0</v>
      </c>
      <c r="O5" s="139">
        <f t="shared" si="0"/>
        <v>0</v>
      </c>
      <c r="P5" s="126"/>
      <c r="Q5" s="137">
        <f t="shared" si="1"/>
        <v>0</v>
      </c>
      <c r="R5" s="104">
        <f t="shared" si="2"/>
        <v>0</v>
      </c>
    </row>
    <row r="6" spans="1:18" ht="20.25" customHeight="1" x14ac:dyDescent="0.25">
      <c r="A6" s="44">
        <v>3</v>
      </c>
      <c r="B6" s="254"/>
      <c r="C6" s="254"/>
      <c r="D6" s="255"/>
      <c r="E6" s="133"/>
      <c r="F6" s="134"/>
      <c r="G6" s="134"/>
      <c r="H6" s="133"/>
      <c r="I6" s="133"/>
      <c r="J6" s="137">
        <f t="shared" si="3"/>
        <v>0</v>
      </c>
      <c r="K6" s="47">
        <f t="shared" si="4"/>
        <v>0</v>
      </c>
      <c r="L6" s="137">
        <f t="shared" si="5"/>
        <v>0</v>
      </c>
      <c r="M6" s="48">
        <f t="shared" si="6"/>
        <v>0</v>
      </c>
      <c r="N6" s="153">
        <f t="shared" si="7"/>
        <v>0</v>
      </c>
      <c r="O6" s="139">
        <f t="shared" si="0"/>
        <v>0</v>
      </c>
      <c r="P6" s="126"/>
      <c r="Q6" s="137">
        <f t="shared" si="1"/>
        <v>0</v>
      </c>
      <c r="R6" s="104">
        <f t="shared" si="2"/>
        <v>0</v>
      </c>
    </row>
    <row r="7" spans="1:18" ht="20.25" customHeight="1" x14ac:dyDescent="0.25">
      <c r="A7" s="44">
        <v>4</v>
      </c>
      <c r="B7" s="254"/>
      <c r="C7" s="254"/>
      <c r="D7" s="255"/>
      <c r="E7" s="133"/>
      <c r="F7" s="134"/>
      <c r="G7" s="134"/>
      <c r="H7" s="133"/>
      <c r="I7" s="133"/>
      <c r="J7" s="137">
        <f t="shared" si="3"/>
        <v>0</v>
      </c>
      <c r="K7" s="47">
        <f t="shared" si="4"/>
        <v>0</v>
      </c>
      <c r="L7" s="137">
        <f t="shared" si="5"/>
        <v>0</v>
      </c>
      <c r="M7" s="48">
        <f t="shared" si="6"/>
        <v>0</v>
      </c>
      <c r="N7" s="153">
        <f t="shared" si="7"/>
        <v>0</v>
      </c>
      <c r="O7" s="139">
        <f t="shared" si="0"/>
        <v>0</v>
      </c>
      <c r="P7" s="126"/>
      <c r="Q7" s="137">
        <f t="shared" si="1"/>
        <v>0</v>
      </c>
      <c r="R7" s="104">
        <f t="shared" si="2"/>
        <v>0</v>
      </c>
    </row>
    <row r="8" spans="1:18" ht="20.25" customHeight="1" x14ac:dyDescent="0.25">
      <c r="A8" s="44">
        <v>5</v>
      </c>
      <c r="B8" s="254"/>
      <c r="C8" s="254"/>
      <c r="D8" s="255"/>
      <c r="E8" s="133"/>
      <c r="F8" s="134"/>
      <c r="G8" s="134"/>
      <c r="H8" s="133"/>
      <c r="I8" s="133"/>
      <c r="J8" s="137">
        <f t="shared" si="3"/>
        <v>0</v>
      </c>
      <c r="K8" s="47">
        <f t="shared" si="4"/>
        <v>0</v>
      </c>
      <c r="L8" s="137">
        <f t="shared" si="5"/>
        <v>0</v>
      </c>
      <c r="M8" s="48">
        <f t="shared" si="6"/>
        <v>0</v>
      </c>
      <c r="N8" s="153">
        <f t="shared" si="7"/>
        <v>0</v>
      </c>
      <c r="O8" s="139">
        <f t="shared" si="0"/>
        <v>0</v>
      </c>
      <c r="P8" s="126"/>
      <c r="Q8" s="137">
        <f t="shared" si="1"/>
        <v>0</v>
      </c>
      <c r="R8" s="104">
        <f t="shared" si="2"/>
        <v>0</v>
      </c>
    </row>
    <row r="9" spans="1:18" ht="20.25" customHeight="1" x14ac:dyDescent="0.25">
      <c r="A9" s="44">
        <v>6</v>
      </c>
      <c r="B9" s="254"/>
      <c r="C9" s="254"/>
      <c r="D9" s="255"/>
      <c r="E9" s="133"/>
      <c r="F9" s="134"/>
      <c r="G9" s="134"/>
      <c r="H9" s="133"/>
      <c r="I9" s="133"/>
      <c r="J9" s="137">
        <f t="shared" si="3"/>
        <v>0</v>
      </c>
      <c r="K9" s="47">
        <f t="shared" si="4"/>
        <v>0</v>
      </c>
      <c r="L9" s="137">
        <f t="shared" si="5"/>
        <v>0</v>
      </c>
      <c r="M9" s="48">
        <f t="shared" si="6"/>
        <v>0</v>
      </c>
      <c r="N9" s="153">
        <f t="shared" si="7"/>
        <v>0</v>
      </c>
      <c r="O9" s="139">
        <f t="shared" si="0"/>
        <v>0</v>
      </c>
      <c r="P9" s="126"/>
      <c r="Q9" s="137">
        <f t="shared" si="1"/>
        <v>0</v>
      </c>
      <c r="R9" s="104">
        <f t="shared" si="2"/>
        <v>0</v>
      </c>
    </row>
    <row r="10" spans="1:18" ht="20.25" customHeight="1" x14ac:dyDescent="0.25">
      <c r="A10" s="44">
        <v>7</v>
      </c>
      <c r="B10" s="254"/>
      <c r="C10" s="254"/>
      <c r="D10" s="255"/>
      <c r="E10" s="133"/>
      <c r="F10" s="134"/>
      <c r="G10" s="134"/>
      <c r="H10" s="133"/>
      <c r="I10" s="133"/>
      <c r="J10" s="137">
        <f t="shared" si="3"/>
        <v>0</v>
      </c>
      <c r="K10" s="47">
        <f t="shared" si="4"/>
        <v>0</v>
      </c>
      <c r="L10" s="137">
        <f t="shared" si="5"/>
        <v>0</v>
      </c>
      <c r="M10" s="48">
        <f t="shared" si="6"/>
        <v>0</v>
      </c>
      <c r="N10" s="153">
        <f t="shared" si="7"/>
        <v>0</v>
      </c>
      <c r="O10" s="139">
        <f t="shared" si="0"/>
        <v>0</v>
      </c>
      <c r="P10" s="126"/>
      <c r="Q10" s="137">
        <f t="shared" si="1"/>
        <v>0</v>
      </c>
      <c r="R10" s="104">
        <f t="shared" si="2"/>
        <v>0</v>
      </c>
    </row>
    <row r="11" spans="1:18" ht="20.25" customHeight="1" x14ac:dyDescent="0.25">
      <c r="A11" s="44">
        <v>8</v>
      </c>
      <c r="B11" s="254"/>
      <c r="C11" s="254"/>
      <c r="D11" s="255"/>
      <c r="E11" s="133"/>
      <c r="F11" s="134"/>
      <c r="G11" s="134"/>
      <c r="H11" s="133"/>
      <c r="I11" s="133"/>
      <c r="J11" s="137">
        <f t="shared" si="3"/>
        <v>0</v>
      </c>
      <c r="K11" s="47">
        <f t="shared" si="4"/>
        <v>0</v>
      </c>
      <c r="L11" s="137">
        <f t="shared" si="5"/>
        <v>0</v>
      </c>
      <c r="M11" s="48">
        <f t="shared" si="6"/>
        <v>0</v>
      </c>
      <c r="N11" s="153">
        <f t="shared" si="7"/>
        <v>0</v>
      </c>
      <c r="O11" s="139">
        <f t="shared" si="0"/>
        <v>0</v>
      </c>
      <c r="P11" s="126"/>
      <c r="Q11" s="137">
        <f t="shared" si="1"/>
        <v>0</v>
      </c>
      <c r="R11" s="104">
        <f t="shared" si="2"/>
        <v>0</v>
      </c>
    </row>
    <row r="12" spans="1:18" ht="20.25" customHeight="1" x14ac:dyDescent="0.25">
      <c r="A12" s="44">
        <v>9</v>
      </c>
      <c r="B12" s="254"/>
      <c r="C12" s="254"/>
      <c r="D12" s="255"/>
      <c r="E12" s="133"/>
      <c r="F12" s="134"/>
      <c r="G12" s="134"/>
      <c r="H12" s="133"/>
      <c r="I12" s="133"/>
      <c r="J12" s="137">
        <f t="shared" si="3"/>
        <v>0</v>
      </c>
      <c r="K12" s="47">
        <f t="shared" si="4"/>
        <v>0</v>
      </c>
      <c r="L12" s="137">
        <f t="shared" si="5"/>
        <v>0</v>
      </c>
      <c r="M12" s="48">
        <f t="shared" si="6"/>
        <v>0</v>
      </c>
      <c r="N12" s="153">
        <f t="shared" si="7"/>
        <v>0</v>
      </c>
      <c r="O12" s="139">
        <f t="shared" si="0"/>
        <v>0</v>
      </c>
      <c r="P12" s="126"/>
      <c r="Q12" s="137">
        <f t="shared" si="1"/>
        <v>0</v>
      </c>
      <c r="R12" s="104">
        <f t="shared" si="2"/>
        <v>0</v>
      </c>
    </row>
    <row r="13" spans="1:18" ht="20.25" customHeight="1" x14ac:dyDescent="0.25">
      <c r="A13" s="44">
        <v>10</v>
      </c>
      <c r="B13" s="254"/>
      <c r="C13" s="254"/>
      <c r="D13" s="255"/>
      <c r="E13" s="133"/>
      <c r="F13" s="134"/>
      <c r="G13" s="134"/>
      <c r="H13" s="133"/>
      <c r="I13" s="133"/>
      <c r="J13" s="137">
        <f t="shared" si="3"/>
        <v>0</v>
      </c>
      <c r="K13" s="47">
        <f t="shared" si="4"/>
        <v>0</v>
      </c>
      <c r="L13" s="137">
        <f t="shared" si="5"/>
        <v>0</v>
      </c>
      <c r="M13" s="48">
        <f t="shared" si="6"/>
        <v>0</v>
      </c>
      <c r="N13" s="153">
        <f t="shared" si="7"/>
        <v>0</v>
      </c>
      <c r="O13" s="139">
        <f t="shared" si="0"/>
        <v>0</v>
      </c>
      <c r="P13" s="126"/>
      <c r="Q13" s="137">
        <f t="shared" si="1"/>
        <v>0</v>
      </c>
      <c r="R13" s="104">
        <f t="shared" si="2"/>
        <v>0</v>
      </c>
    </row>
    <row r="14" spans="1:18" ht="20.25" customHeight="1" x14ac:dyDescent="0.25">
      <c r="A14" s="44">
        <v>11</v>
      </c>
      <c r="B14" s="254"/>
      <c r="C14" s="254"/>
      <c r="D14" s="255"/>
      <c r="E14" s="133"/>
      <c r="F14" s="134"/>
      <c r="G14" s="134"/>
      <c r="H14" s="133"/>
      <c r="I14" s="133"/>
      <c r="J14" s="137">
        <f t="shared" si="3"/>
        <v>0</v>
      </c>
      <c r="K14" s="47">
        <f t="shared" si="4"/>
        <v>0</v>
      </c>
      <c r="L14" s="137">
        <f t="shared" si="5"/>
        <v>0</v>
      </c>
      <c r="M14" s="48">
        <f t="shared" si="6"/>
        <v>0</v>
      </c>
      <c r="N14" s="153">
        <f t="shared" si="7"/>
        <v>0</v>
      </c>
      <c r="O14" s="139">
        <f t="shared" si="0"/>
        <v>0</v>
      </c>
      <c r="P14" s="126"/>
      <c r="Q14" s="137">
        <f t="shared" si="1"/>
        <v>0</v>
      </c>
      <c r="R14" s="104">
        <f t="shared" si="2"/>
        <v>0</v>
      </c>
    </row>
    <row r="15" spans="1:18" ht="20.25" customHeight="1" x14ac:dyDescent="0.25">
      <c r="A15" s="44">
        <v>12</v>
      </c>
      <c r="B15" s="254"/>
      <c r="C15" s="254"/>
      <c r="D15" s="255"/>
      <c r="E15" s="133"/>
      <c r="F15" s="46"/>
      <c r="G15" s="46"/>
      <c r="H15" s="45"/>
      <c r="I15" s="45"/>
      <c r="J15" s="137">
        <f t="shared" si="3"/>
        <v>0</v>
      </c>
      <c r="K15" s="47">
        <f t="shared" si="4"/>
        <v>0</v>
      </c>
      <c r="L15" s="137">
        <f t="shared" si="5"/>
        <v>0</v>
      </c>
      <c r="M15" s="48">
        <f t="shared" si="6"/>
        <v>0</v>
      </c>
      <c r="N15" s="153">
        <f t="shared" si="7"/>
        <v>0</v>
      </c>
      <c r="O15" s="139">
        <f t="shared" si="0"/>
        <v>0</v>
      </c>
      <c r="P15" s="126"/>
      <c r="Q15" s="137">
        <f t="shared" si="1"/>
        <v>0</v>
      </c>
      <c r="R15" s="104">
        <f t="shared" si="2"/>
        <v>0</v>
      </c>
    </row>
    <row r="16" spans="1:18" ht="20.25" customHeight="1" x14ac:dyDescent="0.25">
      <c r="A16" s="44">
        <v>13</v>
      </c>
      <c r="B16" s="254"/>
      <c r="C16" s="254"/>
      <c r="D16" s="255"/>
      <c r="E16" s="133"/>
      <c r="F16" s="46"/>
      <c r="G16" s="46"/>
      <c r="H16" s="45"/>
      <c r="I16" s="45"/>
      <c r="J16" s="137">
        <f t="shared" si="3"/>
        <v>0</v>
      </c>
      <c r="K16" s="47">
        <f t="shared" si="4"/>
        <v>0</v>
      </c>
      <c r="L16" s="137">
        <f t="shared" si="5"/>
        <v>0</v>
      </c>
      <c r="M16" s="48">
        <f t="shared" si="6"/>
        <v>0</v>
      </c>
      <c r="N16" s="153">
        <f t="shared" si="7"/>
        <v>0</v>
      </c>
      <c r="O16" s="139">
        <f t="shared" si="0"/>
        <v>0</v>
      </c>
      <c r="P16" s="126"/>
      <c r="Q16" s="137">
        <f t="shared" si="1"/>
        <v>0</v>
      </c>
      <c r="R16" s="104">
        <f t="shared" si="2"/>
        <v>0</v>
      </c>
    </row>
    <row r="17" spans="1:18" ht="20.25" customHeight="1" x14ac:dyDescent="0.25">
      <c r="A17" s="44">
        <v>14</v>
      </c>
      <c r="B17" s="254"/>
      <c r="C17" s="254"/>
      <c r="D17" s="255"/>
      <c r="E17" s="133"/>
      <c r="F17" s="46"/>
      <c r="G17" s="46"/>
      <c r="H17" s="45"/>
      <c r="I17" s="45"/>
      <c r="J17" s="137">
        <f t="shared" si="3"/>
        <v>0</v>
      </c>
      <c r="K17" s="47">
        <f t="shared" si="4"/>
        <v>0</v>
      </c>
      <c r="L17" s="137">
        <f t="shared" si="5"/>
        <v>0</v>
      </c>
      <c r="M17" s="48">
        <f t="shared" si="6"/>
        <v>0</v>
      </c>
      <c r="N17" s="153">
        <f t="shared" si="7"/>
        <v>0</v>
      </c>
      <c r="O17" s="139">
        <f t="shared" si="0"/>
        <v>0</v>
      </c>
      <c r="P17" s="126"/>
      <c r="Q17" s="137">
        <f t="shared" si="1"/>
        <v>0</v>
      </c>
      <c r="R17" s="104">
        <f t="shared" si="2"/>
        <v>0</v>
      </c>
    </row>
    <row r="18" spans="1:18" ht="20.25" customHeight="1" x14ac:dyDescent="0.25">
      <c r="A18" s="44">
        <v>15</v>
      </c>
      <c r="B18" s="254"/>
      <c r="C18" s="254"/>
      <c r="D18" s="255"/>
      <c r="E18" s="133"/>
      <c r="F18" s="46"/>
      <c r="G18" s="46"/>
      <c r="H18" s="45"/>
      <c r="I18" s="45"/>
      <c r="J18" s="137">
        <f t="shared" si="3"/>
        <v>0</v>
      </c>
      <c r="K18" s="47">
        <f t="shared" si="4"/>
        <v>0</v>
      </c>
      <c r="L18" s="137">
        <f t="shared" si="5"/>
        <v>0</v>
      </c>
      <c r="M18" s="48">
        <f t="shared" si="6"/>
        <v>0</v>
      </c>
      <c r="N18" s="153">
        <f t="shared" si="7"/>
        <v>0</v>
      </c>
      <c r="O18" s="139">
        <f t="shared" si="0"/>
        <v>0</v>
      </c>
      <c r="P18" s="126"/>
      <c r="Q18" s="137">
        <f t="shared" si="1"/>
        <v>0</v>
      </c>
      <c r="R18" s="104">
        <f t="shared" si="2"/>
        <v>0</v>
      </c>
    </row>
    <row r="19" spans="1:18" ht="20.25" customHeight="1" x14ac:dyDescent="0.25">
      <c r="A19" s="44">
        <v>16</v>
      </c>
      <c r="B19" s="254"/>
      <c r="C19" s="254"/>
      <c r="D19" s="255"/>
      <c r="E19" s="133"/>
      <c r="F19" s="46"/>
      <c r="G19" s="46"/>
      <c r="H19" s="45"/>
      <c r="I19" s="45"/>
      <c r="J19" s="137">
        <f t="shared" si="3"/>
        <v>0</v>
      </c>
      <c r="K19" s="47">
        <f t="shared" si="4"/>
        <v>0</v>
      </c>
      <c r="L19" s="137">
        <f t="shared" si="5"/>
        <v>0</v>
      </c>
      <c r="M19" s="48">
        <f t="shared" si="6"/>
        <v>0</v>
      </c>
      <c r="N19" s="153">
        <f t="shared" si="7"/>
        <v>0</v>
      </c>
      <c r="O19" s="139">
        <f t="shared" si="0"/>
        <v>0</v>
      </c>
      <c r="P19" s="126"/>
      <c r="Q19" s="137">
        <f t="shared" si="1"/>
        <v>0</v>
      </c>
      <c r="R19" s="104">
        <f t="shared" si="2"/>
        <v>0</v>
      </c>
    </row>
    <row r="20" spans="1:18" ht="20.25" customHeight="1" x14ac:dyDescent="0.25">
      <c r="A20" s="44">
        <v>17</v>
      </c>
      <c r="B20" s="254"/>
      <c r="C20" s="254"/>
      <c r="D20" s="255"/>
      <c r="E20" s="133"/>
      <c r="F20" s="46"/>
      <c r="G20" s="46"/>
      <c r="H20" s="45"/>
      <c r="I20" s="45"/>
      <c r="J20" s="137">
        <f t="shared" si="3"/>
        <v>0</v>
      </c>
      <c r="K20" s="47">
        <f t="shared" si="4"/>
        <v>0</v>
      </c>
      <c r="L20" s="137">
        <f t="shared" si="5"/>
        <v>0</v>
      </c>
      <c r="M20" s="48">
        <f t="shared" si="6"/>
        <v>0</v>
      </c>
      <c r="N20" s="153">
        <f t="shared" si="7"/>
        <v>0</v>
      </c>
      <c r="O20" s="139">
        <f t="shared" si="0"/>
        <v>0</v>
      </c>
      <c r="P20" s="126"/>
      <c r="Q20" s="137">
        <f t="shared" si="1"/>
        <v>0</v>
      </c>
      <c r="R20" s="104">
        <f t="shared" si="2"/>
        <v>0</v>
      </c>
    </row>
    <row r="21" spans="1:18" ht="20.25" customHeight="1" x14ac:dyDescent="0.25">
      <c r="A21" s="44">
        <v>18</v>
      </c>
      <c r="B21" s="254"/>
      <c r="C21" s="254"/>
      <c r="D21" s="255"/>
      <c r="E21" s="133"/>
      <c r="F21" s="46"/>
      <c r="G21" s="46"/>
      <c r="H21" s="45"/>
      <c r="I21" s="45"/>
      <c r="J21" s="137">
        <f t="shared" si="3"/>
        <v>0</v>
      </c>
      <c r="K21" s="47">
        <f t="shared" si="4"/>
        <v>0</v>
      </c>
      <c r="L21" s="137">
        <f t="shared" si="5"/>
        <v>0</v>
      </c>
      <c r="M21" s="48">
        <f t="shared" si="6"/>
        <v>0</v>
      </c>
      <c r="N21" s="153">
        <f t="shared" si="7"/>
        <v>0</v>
      </c>
      <c r="O21" s="139">
        <f t="shared" si="0"/>
        <v>0</v>
      </c>
      <c r="P21" s="126"/>
      <c r="Q21" s="137">
        <f t="shared" si="1"/>
        <v>0</v>
      </c>
      <c r="R21" s="104">
        <f t="shared" si="2"/>
        <v>0</v>
      </c>
    </row>
    <row r="22" spans="1:18" ht="20.25" customHeight="1" x14ac:dyDescent="0.25">
      <c r="A22" s="44">
        <v>19</v>
      </c>
      <c r="B22" s="254"/>
      <c r="C22" s="254"/>
      <c r="D22" s="255"/>
      <c r="E22" s="133"/>
      <c r="F22" s="46"/>
      <c r="G22" s="46"/>
      <c r="H22" s="45"/>
      <c r="I22" s="45"/>
      <c r="J22" s="137">
        <f t="shared" si="3"/>
        <v>0</v>
      </c>
      <c r="K22" s="47">
        <f t="shared" si="4"/>
        <v>0</v>
      </c>
      <c r="L22" s="137">
        <f t="shared" si="5"/>
        <v>0</v>
      </c>
      <c r="M22" s="48">
        <f t="shared" si="6"/>
        <v>0</v>
      </c>
      <c r="N22" s="153">
        <f t="shared" si="7"/>
        <v>0</v>
      </c>
      <c r="O22" s="139">
        <f t="shared" si="0"/>
        <v>0</v>
      </c>
      <c r="P22" s="126"/>
      <c r="Q22" s="137">
        <f t="shared" si="1"/>
        <v>0</v>
      </c>
      <c r="R22" s="104">
        <f t="shared" si="2"/>
        <v>0</v>
      </c>
    </row>
    <row r="23" spans="1:18" ht="20.25" customHeight="1" x14ac:dyDescent="0.25">
      <c r="A23" s="44">
        <v>20</v>
      </c>
      <c r="B23" s="254"/>
      <c r="C23" s="254"/>
      <c r="D23" s="255"/>
      <c r="E23" s="133"/>
      <c r="F23" s="46"/>
      <c r="G23" s="46"/>
      <c r="H23" s="45"/>
      <c r="I23" s="45"/>
      <c r="J23" s="137">
        <f t="shared" si="3"/>
        <v>0</v>
      </c>
      <c r="K23" s="47">
        <f t="shared" si="4"/>
        <v>0</v>
      </c>
      <c r="L23" s="137">
        <f t="shared" si="5"/>
        <v>0</v>
      </c>
      <c r="M23" s="48">
        <f t="shared" si="6"/>
        <v>0</v>
      </c>
      <c r="N23" s="153">
        <f t="shared" si="7"/>
        <v>0</v>
      </c>
      <c r="O23" s="139">
        <f t="shared" si="0"/>
        <v>0</v>
      </c>
      <c r="P23" s="126"/>
      <c r="Q23" s="137">
        <f t="shared" si="1"/>
        <v>0</v>
      </c>
      <c r="R23" s="104">
        <f t="shared" si="2"/>
        <v>0</v>
      </c>
    </row>
    <row r="24" spans="1:18" ht="20.25" customHeight="1" x14ac:dyDescent="0.25">
      <c r="A24" s="44">
        <v>21</v>
      </c>
      <c r="B24" s="254"/>
      <c r="C24" s="254"/>
      <c r="D24" s="255"/>
      <c r="E24" s="133"/>
      <c r="F24" s="46"/>
      <c r="G24" s="46"/>
      <c r="H24" s="45"/>
      <c r="I24" s="45"/>
      <c r="J24" s="137">
        <f t="shared" si="3"/>
        <v>0</v>
      </c>
      <c r="K24" s="47">
        <f t="shared" si="4"/>
        <v>0</v>
      </c>
      <c r="L24" s="137">
        <f t="shared" si="5"/>
        <v>0</v>
      </c>
      <c r="M24" s="48">
        <f t="shared" si="6"/>
        <v>0</v>
      </c>
      <c r="N24" s="153">
        <f t="shared" si="7"/>
        <v>0</v>
      </c>
      <c r="O24" s="139">
        <f t="shared" si="0"/>
        <v>0</v>
      </c>
      <c r="P24" s="126"/>
      <c r="Q24" s="137">
        <f t="shared" si="1"/>
        <v>0</v>
      </c>
      <c r="R24" s="104">
        <f t="shared" si="2"/>
        <v>0</v>
      </c>
    </row>
    <row r="25" spans="1:18" ht="20.25" customHeight="1" x14ac:dyDescent="0.25">
      <c r="A25" s="44">
        <v>22</v>
      </c>
      <c r="B25" s="254"/>
      <c r="C25" s="254"/>
      <c r="D25" s="255"/>
      <c r="E25" s="133"/>
      <c r="F25" s="46"/>
      <c r="G25" s="46"/>
      <c r="H25" s="45"/>
      <c r="I25" s="45"/>
      <c r="J25" s="137">
        <f t="shared" si="3"/>
        <v>0</v>
      </c>
      <c r="K25" s="47">
        <f t="shared" si="4"/>
        <v>0</v>
      </c>
      <c r="L25" s="137">
        <f t="shared" si="5"/>
        <v>0</v>
      </c>
      <c r="M25" s="48">
        <f t="shared" si="6"/>
        <v>0</v>
      </c>
      <c r="N25" s="153">
        <f t="shared" si="7"/>
        <v>0</v>
      </c>
      <c r="O25" s="139">
        <f t="shared" si="0"/>
        <v>0</v>
      </c>
      <c r="P25" s="126"/>
      <c r="Q25" s="137">
        <f t="shared" si="1"/>
        <v>0</v>
      </c>
      <c r="R25" s="104">
        <f t="shared" si="2"/>
        <v>0</v>
      </c>
    </row>
    <row r="26" spans="1:18" ht="20.25" customHeight="1" x14ac:dyDescent="0.25">
      <c r="A26" s="44">
        <v>23</v>
      </c>
      <c r="B26" s="254"/>
      <c r="C26" s="254"/>
      <c r="D26" s="255"/>
      <c r="E26" s="133"/>
      <c r="F26" s="46"/>
      <c r="G26" s="46"/>
      <c r="H26" s="45"/>
      <c r="I26" s="45"/>
      <c r="J26" s="137">
        <f t="shared" si="3"/>
        <v>0</v>
      </c>
      <c r="K26" s="47">
        <f t="shared" si="4"/>
        <v>0</v>
      </c>
      <c r="L26" s="137">
        <f t="shared" si="5"/>
        <v>0</v>
      </c>
      <c r="M26" s="48">
        <f t="shared" si="6"/>
        <v>0</v>
      </c>
      <c r="N26" s="153">
        <f t="shared" si="7"/>
        <v>0</v>
      </c>
      <c r="O26" s="139">
        <f t="shared" si="0"/>
        <v>0</v>
      </c>
      <c r="P26" s="126"/>
      <c r="Q26" s="137">
        <f t="shared" si="1"/>
        <v>0</v>
      </c>
      <c r="R26" s="104">
        <f t="shared" si="2"/>
        <v>0</v>
      </c>
    </row>
    <row r="27" spans="1:18" ht="20.25" customHeight="1" x14ac:dyDescent="0.25">
      <c r="A27" s="44">
        <v>24</v>
      </c>
      <c r="B27" s="254"/>
      <c r="C27" s="254"/>
      <c r="D27" s="255"/>
      <c r="E27" s="133"/>
      <c r="F27" s="46"/>
      <c r="G27" s="46"/>
      <c r="H27" s="45"/>
      <c r="I27" s="45"/>
      <c r="J27" s="137">
        <f t="shared" si="3"/>
        <v>0</v>
      </c>
      <c r="K27" s="47">
        <f t="shared" si="4"/>
        <v>0</v>
      </c>
      <c r="L27" s="137">
        <f t="shared" si="5"/>
        <v>0</v>
      </c>
      <c r="M27" s="48">
        <f t="shared" si="6"/>
        <v>0</v>
      </c>
      <c r="N27" s="153">
        <f t="shared" si="7"/>
        <v>0</v>
      </c>
      <c r="O27" s="139">
        <f t="shared" si="0"/>
        <v>0</v>
      </c>
      <c r="P27" s="126"/>
      <c r="Q27" s="137">
        <f t="shared" si="1"/>
        <v>0</v>
      </c>
      <c r="R27" s="104">
        <f t="shared" si="2"/>
        <v>0</v>
      </c>
    </row>
    <row r="28" spans="1:18" ht="20.25" customHeight="1" x14ac:dyDescent="0.25">
      <c r="A28" s="44">
        <v>25</v>
      </c>
      <c r="B28" s="254"/>
      <c r="C28" s="254"/>
      <c r="D28" s="255"/>
      <c r="E28" s="133"/>
      <c r="F28" s="46"/>
      <c r="G28" s="46"/>
      <c r="H28" s="45"/>
      <c r="I28" s="45"/>
      <c r="J28" s="137">
        <f t="shared" si="3"/>
        <v>0</v>
      </c>
      <c r="K28" s="47">
        <f t="shared" si="4"/>
        <v>0</v>
      </c>
      <c r="L28" s="137">
        <f t="shared" si="5"/>
        <v>0</v>
      </c>
      <c r="M28" s="48">
        <f t="shared" si="6"/>
        <v>0</v>
      </c>
      <c r="N28" s="153">
        <f t="shared" si="7"/>
        <v>0</v>
      </c>
      <c r="O28" s="139">
        <f t="shared" si="0"/>
        <v>0</v>
      </c>
      <c r="P28" s="126"/>
      <c r="Q28" s="137">
        <f t="shared" si="1"/>
        <v>0</v>
      </c>
      <c r="R28" s="104">
        <f t="shared" si="2"/>
        <v>0</v>
      </c>
    </row>
    <row r="29" spans="1:18" ht="20.25" customHeight="1" x14ac:dyDescent="0.25">
      <c r="A29" s="44">
        <v>26</v>
      </c>
      <c r="B29" s="254"/>
      <c r="C29" s="254"/>
      <c r="D29" s="255"/>
      <c r="E29" s="133"/>
      <c r="F29" s="46"/>
      <c r="G29" s="46"/>
      <c r="H29" s="45"/>
      <c r="I29" s="45"/>
      <c r="J29" s="137">
        <f t="shared" si="3"/>
        <v>0</v>
      </c>
      <c r="K29" s="47">
        <f t="shared" si="4"/>
        <v>0</v>
      </c>
      <c r="L29" s="137">
        <f t="shared" si="5"/>
        <v>0</v>
      </c>
      <c r="M29" s="48">
        <f t="shared" si="6"/>
        <v>0</v>
      </c>
      <c r="N29" s="153">
        <f t="shared" si="7"/>
        <v>0</v>
      </c>
      <c r="O29" s="139">
        <f t="shared" si="0"/>
        <v>0</v>
      </c>
      <c r="P29" s="126"/>
      <c r="Q29" s="137">
        <f t="shared" si="1"/>
        <v>0</v>
      </c>
      <c r="R29" s="104">
        <f t="shared" si="2"/>
        <v>0</v>
      </c>
    </row>
    <row r="30" spans="1:18" ht="20.25" customHeight="1" x14ac:dyDescent="0.25">
      <c r="A30" s="44">
        <v>27</v>
      </c>
      <c r="B30" s="254"/>
      <c r="C30" s="254"/>
      <c r="D30" s="255"/>
      <c r="E30" s="133"/>
      <c r="F30" s="46"/>
      <c r="G30" s="46"/>
      <c r="H30" s="45"/>
      <c r="I30" s="45"/>
      <c r="J30" s="137">
        <f t="shared" si="3"/>
        <v>0</v>
      </c>
      <c r="K30" s="47">
        <f t="shared" si="4"/>
        <v>0</v>
      </c>
      <c r="L30" s="137">
        <f t="shared" si="5"/>
        <v>0</v>
      </c>
      <c r="M30" s="48">
        <f t="shared" si="6"/>
        <v>0</v>
      </c>
      <c r="N30" s="153">
        <f t="shared" si="7"/>
        <v>0</v>
      </c>
      <c r="O30" s="139">
        <f t="shared" si="0"/>
        <v>0</v>
      </c>
      <c r="P30" s="126"/>
      <c r="Q30" s="137">
        <f t="shared" si="1"/>
        <v>0</v>
      </c>
      <c r="R30" s="104">
        <f t="shared" si="2"/>
        <v>0</v>
      </c>
    </row>
    <row r="31" spans="1:18" ht="20.25" customHeight="1" x14ac:dyDescent="0.25">
      <c r="A31" s="44">
        <v>28</v>
      </c>
      <c r="B31" s="254"/>
      <c r="C31" s="254"/>
      <c r="D31" s="255"/>
      <c r="E31" s="133"/>
      <c r="F31" s="46"/>
      <c r="G31" s="46"/>
      <c r="H31" s="45"/>
      <c r="I31" s="45"/>
      <c r="J31" s="137">
        <f t="shared" si="3"/>
        <v>0</v>
      </c>
      <c r="K31" s="47">
        <f t="shared" si="4"/>
        <v>0</v>
      </c>
      <c r="L31" s="137">
        <f t="shared" si="5"/>
        <v>0</v>
      </c>
      <c r="M31" s="48">
        <f t="shared" si="6"/>
        <v>0</v>
      </c>
      <c r="N31" s="153">
        <f t="shared" si="7"/>
        <v>0</v>
      </c>
      <c r="O31" s="139">
        <f t="shared" si="0"/>
        <v>0</v>
      </c>
      <c r="P31" s="126"/>
      <c r="Q31" s="137">
        <f t="shared" si="1"/>
        <v>0</v>
      </c>
      <c r="R31" s="104">
        <f t="shared" si="2"/>
        <v>0</v>
      </c>
    </row>
    <row r="32" spans="1:18" ht="20.25" customHeight="1" x14ac:dyDescent="0.25">
      <c r="A32" s="44">
        <v>29</v>
      </c>
      <c r="B32" s="254"/>
      <c r="C32" s="254"/>
      <c r="D32" s="255"/>
      <c r="E32" s="133"/>
      <c r="F32" s="46"/>
      <c r="G32" s="46"/>
      <c r="H32" s="45"/>
      <c r="I32" s="45"/>
      <c r="J32" s="137">
        <f t="shared" si="3"/>
        <v>0</v>
      </c>
      <c r="K32" s="47">
        <f t="shared" si="4"/>
        <v>0</v>
      </c>
      <c r="L32" s="137">
        <f t="shared" si="5"/>
        <v>0</v>
      </c>
      <c r="M32" s="48">
        <f t="shared" si="6"/>
        <v>0</v>
      </c>
      <c r="N32" s="153">
        <f t="shared" si="7"/>
        <v>0</v>
      </c>
      <c r="O32" s="139">
        <f t="shared" si="0"/>
        <v>0</v>
      </c>
      <c r="P32" s="126"/>
      <c r="Q32" s="137">
        <f t="shared" si="1"/>
        <v>0</v>
      </c>
      <c r="R32" s="104">
        <f t="shared" si="2"/>
        <v>0</v>
      </c>
    </row>
    <row r="33" spans="1:18" ht="20.25" customHeight="1" x14ac:dyDescent="0.25">
      <c r="A33" s="44">
        <v>30</v>
      </c>
      <c r="B33" s="254"/>
      <c r="C33" s="254"/>
      <c r="D33" s="255"/>
      <c r="E33" s="133"/>
      <c r="F33" s="46"/>
      <c r="G33" s="46"/>
      <c r="H33" s="45"/>
      <c r="I33" s="45"/>
      <c r="J33" s="137">
        <f t="shared" si="3"/>
        <v>0</v>
      </c>
      <c r="K33" s="47">
        <f t="shared" si="4"/>
        <v>0</v>
      </c>
      <c r="L33" s="137">
        <f t="shared" si="5"/>
        <v>0</v>
      </c>
      <c r="M33" s="48">
        <f t="shared" si="6"/>
        <v>0</v>
      </c>
      <c r="N33" s="153">
        <f t="shared" si="7"/>
        <v>0</v>
      </c>
      <c r="O33" s="139">
        <f t="shared" si="0"/>
        <v>0</v>
      </c>
      <c r="P33" s="126"/>
      <c r="Q33" s="137">
        <f t="shared" si="1"/>
        <v>0</v>
      </c>
      <c r="R33" s="104">
        <f t="shared" si="2"/>
        <v>0</v>
      </c>
    </row>
    <row r="34" spans="1:18" ht="20.25" customHeight="1" x14ac:dyDescent="0.25">
      <c r="A34" s="44">
        <v>31</v>
      </c>
      <c r="B34" s="254"/>
      <c r="C34" s="254"/>
      <c r="D34" s="255"/>
      <c r="E34" s="133"/>
      <c r="F34" s="46"/>
      <c r="G34" s="46"/>
      <c r="H34" s="45"/>
      <c r="I34" s="45"/>
      <c r="J34" s="137">
        <f t="shared" si="3"/>
        <v>0</v>
      </c>
      <c r="K34" s="47">
        <f t="shared" si="4"/>
        <v>0</v>
      </c>
      <c r="L34" s="137">
        <f t="shared" si="5"/>
        <v>0</v>
      </c>
      <c r="M34" s="48">
        <f t="shared" si="6"/>
        <v>0</v>
      </c>
      <c r="N34" s="153">
        <f t="shared" si="7"/>
        <v>0</v>
      </c>
      <c r="O34" s="139">
        <f t="shared" si="0"/>
        <v>0</v>
      </c>
      <c r="P34" s="126"/>
      <c r="Q34" s="137">
        <f t="shared" si="1"/>
        <v>0</v>
      </c>
      <c r="R34" s="104">
        <f t="shared" si="2"/>
        <v>0</v>
      </c>
    </row>
    <row r="35" spans="1:18" ht="20.25" customHeight="1" x14ac:dyDescent="0.25">
      <c r="A35" s="44">
        <v>32</v>
      </c>
      <c r="B35" s="254"/>
      <c r="C35" s="254"/>
      <c r="D35" s="255"/>
      <c r="E35" s="133"/>
      <c r="F35" s="46"/>
      <c r="G35" s="46"/>
      <c r="H35" s="45"/>
      <c r="I35" s="45"/>
      <c r="J35" s="137">
        <f t="shared" si="3"/>
        <v>0</v>
      </c>
      <c r="K35" s="47">
        <f t="shared" si="4"/>
        <v>0</v>
      </c>
      <c r="L35" s="137">
        <f t="shared" si="5"/>
        <v>0</v>
      </c>
      <c r="M35" s="48">
        <f t="shared" si="6"/>
        <v>0</v>
      </c>
      <c r="N35" s="153">
        <f t="shared" si="7"/>
        <v>0</v>
      </c>
      <c r="O35" s="139">
        <f t="shared" si="0"/>
        <v>0</v>
      </c>
      <c r="P35" s="126"/>
      <c r="Q35" s="137">
        <f t="shared" si="1"/>
        <v>0</v>
      </c>
      <c r="R35" s="104">
        <f t="shared" si="2"/>
        <v>0</v>
      </c>
    </row>
    <row r="36" spans="1:18" ht="20.25" customHeight="1" x14ac:dyDescent="0.25">
      <c r="A36" s="44">
        <v>33</v>
      </c>
      <c r="B36" s="254"/>
      <c r="C36" s="254"/>
      <c r="D36" s="255"/>
      <c r="E36" s="133"/>
      <c r="F36" s="46"/>
      <c r="G36" s="46"/>
      <c r="H36" s="45"/>
      <c r="I36" s="45"/>
      <c r="J36" s="137">
        <f t="shared" si="3"/>
        <v>0</v>
      </c>
      <c r="K36" s="47">
        <f t="shared" si="4"/>
        <v>0</v>
      </c>
      <c r="L36" s="137">
        <f t="shared" si="5"/>
        <v>0</v>
      </c>
      <c r="M36" s="48">
        <f t="shared" si="6"/>
        <v>0</v>
      </c>
      <c r="N36" s="153">
        <f t="shared" si="7"/>
        <v>0</v>
      </c>
      <c r="O36" s="139">
        <f t="shared" si="0"/>
        <v>0</v>
      </c>
      <c r="P36" s="126"/>
      <c r="Q36" s="137">
        <f t="shared" si="1"/>
        <v>0</v>
      </c>
      <c r="R36" s="104">
        <f t="shared" si="2"/>
        <v>0</v>
      </c>
    </row>
    <row r="37" spans="1:18" ht="20.25" customHeight="1" x14ac:dyDescent="0.25">
      <c r="A37" s="44">
        <v>34</v>
      </c>
      <c r="B37" s="254"/>
      <c r="C37" s="254"/>
      <c r="D37" s="255"/>
      <c r="E37" s="133"/>
      <c r="F37" s="46"/>
      <c r="G37" s="46"/>
      <c r="H37" s="45"/>
      <c r="I37" s="45"/>
      <c r="J37" s="137">
        <f t="shared" si="3"/>
        <v>0</v>
      </c>
      <c r="K37" s="47">
        <f t="shared" si="4"/>
        <v>0</v>
      </c>
      <c r="L37" s="137">
        <f t="shared" si="5"/>
        <v>0</v>
      </c>
      <c r="M37" s="48">
        <f t="shared" si="6"/>
        <v>0</v>
      </c>
      <c r="N37" s="153">
        <f t="shared" si="7"/>
        <v>0</v>
      </c>
      <c r="O37" s="139">
        <f t="shared" si="0"/>
        <v>0</v>
      </c>
      <c r="P37" s="126"/>
      <c r="Q37" s="137">
        <f t="shared" si="1"/>
        <v>0</v>
      </c>
      <c r="R37" s="104">
        <f t="shared" si="2"/>
        <v>0</v>
      </c>
    </row>
    <row r="38" spans="1:18" ht="20.25" customHeight="1" x14ac:dyDescent="0.25">
      <c r="A38" s="44">
        <v>35</v>
      </c>
      <c r="B38" s="254"/>
      <c r="C38" s="254"/>
      <c r="D38" s="255"/>
      <c r="E38" s="133"/>
      <c r="F38" s="46"/>
      <c r="G38" s="46"/>
      <c r="H38" s="45"/>
      <c r="I38" s="45"/>
      <c r="J38" s="137">
        <f t="shared" si="3"/>
        <v>0</v>
      </c>
      <c r="K38" s="47">
        <f t="shared" si="4"/>
        <v>0</v>
      </c>
      <c r="L38" s="137">
        <f t="shared" si="5"/>
        <v>0</v>
      </c>
      <c r="M38" s="48">
        <f t="shared" si="6"/>
        <v>0</v>
      </c>
      <c r="N38" s="153">
        <f t="shared" si="7"/>
        <v>0</v>
      </c>
      <c r="O38" s="139">
        <f t="shared" si="0"/>
        <v>0</v>
      </c>
      <c r="P38" s="126"/>
      <c r="Q38" s="137">
        <f t="shared" si="1"/>
        <v>0</v>
      </c>
      <c r="R38" s="104">
        <f t="shared" si="2"/>
        <v>0</v>
      </c>
    </row>
    <row r="39" spans="1:18" s="67" customFormat="1" ht="20.25" customHeight="1" x14ac:dyDescent="0.25">
      <c r="A39" s="82"/>
      <c r="B39" s="83"/>
      <c r="C39" s="83"/>
      <c r="D39" s="83"/>
      <c r="E39" s="83"/>
      <c r="F39" s="84"/>
      <c r="G39" s="159" t="s">
        <v>65</v>
      </c>
      <c r="H39" s="160"/>
      <c r="I39" s="73">
        <f>ROUND(SUM(I4:I38),0)</f>
        <v>0</v>
      </c>
      <c r="J39" s="138">
        <f t="shared" ref="J39:Q39" si="8">ROUND(SUM(J4:J38),0)</f>
        <v>0</v>
      </c>
      <c r="K39" s="73"/>
      <c r="L39" s="138">
        <f t="shared" si="8"/>
        <v>0</v>
      </c>
      <c r="M39" s="74"/>
      <c r="N39" s="154">
        <f>ROUND(SUM(N4:N38),0)</f>
        <v>0</v>
      </c>
      <c r="O39" s="140">
        <f t="shared" si="8"/>
        <v>0</v>
      </c>
      <c r="P39" s="77"/>
      <c r="Q39" s="143">
        <f t="shared" si="8"/>
        <v>0</v>
      </c>
      <c r="R39" s="78"/>
    </row>
    <row r="40" spans="1:18" s="67" customFormat="1" ht="20.25" customHeight="1" x14ac:dyDescent="0.25">
      <c r="A40" s="85"/>
      <c r="B40" s="72"/>
      <c r="C40" s="71"/>
      <c r="D40" s="71"/>
      <c r="E40" s="71"/>
      <c r="F40" s="86"/>
      <c r="G40" s="80" t="s">
        <v>64</v>
      </c>
      <c r="H40" s="81">
        <f>IF('דף ראשי'!D65=4,0,0.2)</f>
        <v>0.2</v>
      </c>
      <c r="I40" s="141">
        <f>ROUND(SUMIF($D$4:$D$38,"&lt;&gt;2",I4:I38)*$H$40,0)</f>
        <v>0</v>
      </c>
      <c r="J40" s="141">
        <f>ROUND(SUMIF($D$4:$D$38,"&lt;&gt;2",J4:J38)*$H$40,0)</f>
        <v>0</v>
      </c>
      <c r="K40" s="75"/>
      <c r="L40" s="141">
        <f>ROUND(SUMIF($D$4:$D$38,"&lt;&gt;2",L4:L38)*$H$40,0)</f>
        <v>0</v>
      </c>
      <c r="M40" s="76"/>
      <c r="N40" s="155"/>
      <c r="O40" s="141">
        <f>ROUND(SUMIF($D$4:$D$38,"&lt;&gt;2",O4:O38)*$H$40,0)</f>
        <v>0</v>
      </c>
      <c r="P40" s="77"/>
      <c r="Q40" s="141">
        <f>ROUND(SUMIF($D$4:$D$38,"&lt;&gt;2",Q4:Q38)*$H$40,0)</f>
        <v>0</v>
      </c>
      <c r="R40" s="78"/>
    </row>
    <row r="41" spans="1:18" s="67" customFormat="1" ht="20.25" customHeight="1" thickBot="1" x14ac:dyDescent="0.3">
      <c r="A41" s="87"/>
      <c r="B41" s="88"/>
      <c r="C41" s="88"/>
      <c r="D41" s="88"/>
      <c r="E41" s="88"/>
      <c r="F41" s="89"/>
      <c r="G41" s="157" t="s">
        <v>66</v>
      </c>
      <c r="H41" s="158"/>
      <c r="I41" s="73">
        <f>+I40+I39</f>
        <v>0</v>
      </c>
      <c r="J41" s="138">
        <f t="shared" ref="J41:Q41" si="9">+J40+J39</f>
        <v>0</v>
      </c>
      <c r="K41" s="73"/>
      <c r="L41" s="138">
        <f t="shared" si="9"/>
        <v>0</v>
      </c>
      <c r="M41" s="74"/>
      <c r="N41" s="154">
        <f>+N40+N39</f>
        <v>0</v>
      </c>
      <c r="O41" s="142">
        <f t="shared" si="9"/>
        <v>0</v>
      </c>
      <c r="P41" s="79"/>
      <c r="Q41" s="144">
        <f t="shared" si="9"/>
        <v>0</v>
      </c>
      <c r="R41" s="70"/>
    </row>
    <row r="42" spans="1:18" x14ac:dyDescent="0.25">
      <c r="A42" s="49"/>
      <c r="C42" s="49"/>
      <c r="F42" s="49"/>
      <c r="G42" s="50"/>
      <c r="H42" s="51"/>
      <c r="I42" s="49"/>
      <c r="J42" s="49"/>
      <c r="K42" s="49"/>
    </row>
    <row r="43" spans="1:18" ht="15.75" customHeight="1" x14ac:dyDescent="0.25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N43" s="172"/>
    </row>
    <row r="44" spans="1:18" s="49" customFormat="1" ht="30" customHeight="1" x14ac:dyDescent="0.25">
      <c r="A44" s="252" t="s">
        <v>4</v>
      </c>
      <c r="B44" s="176" t="s">
        <v>50</v>
      </c>
      <c r="C44" s="330" t="s">
        <v>96</v>
      </c>
      <c r="D44" s="330"/>
      <c r="E44" s="177" t="s">
        <v>97</v>
      </c>
      <c r="F44" s="172"/>
      <c r="G44" s="42"/>
      <c r="H44" s="172"/>
      <c r="I44" s="172"/>
      <c r="J44" s="172"/>
      <c r="K44" s="172"/>
      <c r="L44" s="53"/>
      <c r="M44" s="42"/>
      <c r="N44" s="172"/>
      <c r="O44" s="42"/>
      <c r="P44" s="42"/>
      <c r="Q44" s="42"/>
      <c r="R44" s="42"/>
    </row>
    <row r="45" spans="1:18" s="49" customFormat="1" ht="30.75" customHeight="1" x14ac:dyDescent="0.25">
      <c r="A45" s="251">
        <v>1</v>
      </c>
      <c r="B45" s="250" t="s">
        <v>51</v>
      </c>
      <c r="C45" s="324">
        <v>30000</v>
      </c>
      <c r="D45" s="324"/>
      <c r="E45" s="253">
        <v>1</v>
      </c>
      <c r="F45" s="172"/>
      <c r="G45" s="42"/>
      <c r="H45" s="173"/>
      <c r="I45" s="173"/>
      <c r="J45" s="173"/>
      <c r="K45" s="173"/>
      <c r="L45" s="53"/>
      <c r="N45" s="173"/>
    </row>
    <row r="46" spans="1:18" s="49" customFormat="1" ht="30.75" customHeight="1" x14ac:dyDescent="0.25">
      <c r="A46" s="251">
        <v>2</v>
      </c>
      <c r="B46" s="250" t="s">
        <v>98</v>
      </c>
      <c r="C46" s="324">
        <v>30000</v>
      </c>
      <c r="D46" s="324"/>
      <c r="E46" s="253">
        <v>1</v>
      </c>
      <c r="F46" s="172"/>
      <c r="G46" s="42"/>
      <c r="H46" s="173"/>
      <c r="I46" s="173"/>
      <c r="J46" s="173"/>
      <c r="K46" s="173"/>
      <c r="L46" s="53"/>
      <c r="N46" s="173"/>
    </row>
    <row r="47" spans="1:18" ht="30.75" customHeight="1" x14ac:dyDescent="0.25">
      <c r="A47" s="251">
        <v>3</v>
      </c>
      <c r="B47" s="250" t="s">
        <v>99</v>
      </c>
      <c r="C47" s="324">
        <v>35000</v>
      </c>
      <c r="D47" s="324"/>
      <c r="E47" s="253">
        <v>0.5</v>
      </c>
      <c r="F47" s="172"/>
      <c r="H47" s="173"/>
      <c r="I47" s="173"/>
      <c r="J47" s="173"/>
      <c r="K47" s="173"/>
      <c r="M47" s="49"/>
      <c r="N47" s="173"/>
      <c r="O47" s="49"/>
      <c r="P47" s="49"/>
      <c r="Q47" s="49"/>
      <c r="R47" s="49"/>
    </row>
    <row r="48" spans="1:18" ht="30.75" customHeight="1" x14ac:dyDescent="0.25">
      <c r="A48" s="251">
        <v>4</v>
      </c>
      <c r="B48" s="250" t="s">
        <v>100</v>
      </c>
      <c r="C48" s="324">
        <v>35000</v>
      </c>
      <c r="D48" s="324"/>
      <c r="E48" s="253">
        <v>0.75</v>
      </c>
      <c r="F48" s="172"/>
      <c r="H48" s="173"/>
      <c r="I48" s="173"/>
      <c r="J48" s="173"/>
      <c r="K48" s="173"/>
      <c r="N48" s="173"/>
    </row>
    <row r="49" spans="1:14" ht="30.75" customHeight="1" x14ac:dyDescent="0.25">
      <c r="A49" s="251">
        <v>5</v>
      </c>
      <c r="B49" s="250" t="s">
        <v>101</v>
      </c>
      <c r="C49" s="324">
        <v>30000</v>
      </c>
      <c r="D49" s="324"/>
      <c r="E49" s="253">
        <v>1</v>
      </c>
      <c r="F49" s="172"/>
      <c r="H49" s="173"/>
      <c r="I49" s="173"/>
      <c r="J49" s="173"/>
      <c r="K49" s="173"/>
      <c r="N49" s="173"/>
    </row>
    <row r="50" spans="1:14" ht="30.75" customHeight="1" x14ac:dyDescent="0.25">
      <c r="A50" s="251">
        <v>6</v>
      </c>
      <c r="B50" s="250" t="s">
        <v>52</v>
      </c>
      <c r="C50" s="324">
        <v>30000</v>
      </c>
      <c r="D50" s="324"/>
      <c r="E50" s="253">
        <v>0.33333333333300003</v>
      </c>
      <c r="F50" s="325" t="s">
        <v>102</v>
      </c>
      <c r="G50" s="326"/>
      <c r="H50" s="326"/>
      <c r="I50" s="326"/>
      <c r="J50" s="175"/>
      <c r="K50" s="175"/>
      <c r="N50" s="174"/>
    </row>
    <row r="51" spans="1:14" ht="30.75" customHeight="1" x14ac:dyDescent="0.25">
      <c r="A51" s="251">
        <v>7</v>
      </c>
      <c r="B51" s="250" t="s">
        <v>53</v>
      </c>
      <c r="C51" s="324">
        <v>6000</v>
      </c>
      <c r="D51" s="324"/>
      <c r="E51" s="253">
        <v>1</v>
      </c>
      <c r="F51" s="172"/>
      <c r="H51" s="173"/>
      <c r="I51" s="173"/>
      <c r="J51" s="173"/>
      <c r="K51" s="173"/>
      <c r="N51" s="173"/>
    </row>
    <row r="52" spans="1:14" ht="25.9" customHeight="1" x14ac:dyDescent="0.25">
      <c r="A52" s="251">
        <v>8</v>
      </c>
      <c r="B52" s="250" t="s">
        <v>140</v>
      </c>
      <c r="C52" s="324">
        <v>42000</v>
      </c>
      <c r="D52" s="324"/>
      <c r="E52" s="253">
        <v>1</v>
      </c>
    </row>
    <row r="61" spans="1:14" x14ac:dyDescent="0.25">
      <c r="A61" s="49"/>
    </row>
    <row r="62" spans="1:14" x14ac:dyDescent="0.25">
      <c r="A62" s="49"/>
    </row>
    <row r="63" spans="1:14" x14ac:dyDescent="0.25">
      <c r="A63" s="49"/>
    </row>
    <row r="64" spans="1:14" x14ac:dyDescent="0.25">
      <c r="A64" s="49"/>
    </row>
    <row r="65" spans="1:1" x14ac:dyDescent="0.25">
      <c r="A65" s="49"/>
    </row>
    <row r="66" spans="1:1" x14ac:dyDescent="0.25">
      <c r="A66" s="49"/>
    </row>
    <row r="67" spans="1:1" x14ac:dyDescent="0.25">
      <c r="A67" s="49"/>
    </row>
    <row r="68" spans="1:1" x14ac:dyDescent="0.25">
      <c r="A68" s="49"/>
    </row>
    <row r="69" spans="1:1" x14ac:dyDescent="0.25">
      <c r="A69" s="49"/>
    </row>
    <row r="70" spans="1:1" x14ac:dyDescent="0.25">
      <c r="A70" s="49"/>
    </row>
    <row r="71" spans="1:1" x14ac:dyDescent="0.25">
      <c r="A71" s="49"/>
    </row>
  </sheetData>
  <sheetProtection password="CF66" sheet="1" objects="1" scenarios="1"/>
  <mergeCells count="11">
    <mergeCell ref="C52:D52"/>
    <mergeCell ref="F50:I50"/>
    <mergeCell ref="C51:D51"/>
    <mergeCell ref="C50:D50"/>
    <mergeCell ref="O2:R2"/>
    <mergeCell ref="C44:D44"/>
    <mergeCell ref="C45:D45"/>
    <mergeCell ref="C46:D46"/>
    <mergeCell ref="C49:D49"/>
    <mergeCell ref="C47:D47"/>
    <mergeCell ref="C48:D48"/>
  </mergeCells>
  <phoneticPr fontId="6" type="noConversion"/>
  <conditionalFormatting sqref="B4:C38">
    <cfRule type="expression" dxfId="20" priority="1" stopIfTrue="1">
      <formula>AND($D4&gt;0,( COUNTA($B4,$C4)&lt;2))</formula>
    </cfRule>
  </conditionalFormatting>
  <conditionalFormatting sqref="D4:D38">
    <cfRule type="expression" dxfId="19" priority="2" stopIfTrue="1">
      <formula>AND($D4=0,( COUNTA($B4,$C4)&gt;0))</formula>
    </cfRule>
  </conditionalFormatting>
  <conditionalFormatting sqref="R4:R38 M4:M38">
    <cfRule type="cellIs" dxfId="18" priority="3" stopIfTrue="1" operator="equal">
      <formula>"עובד חדש"</formula>
    </cfRule>
    <cfRule type="cellIs" dxfId="17" priority="4" stopIfTrue="1" operator="equal">
      <formula>"גריעת עובד"</formula>
    </cfRule>
  </conditionalFormatting>
  <dataValidations disablePrompts="1" count="1">
    <dataValidation type="list" allowBlank="1" showInputMessage="1" showErrorMessage="1" error="נא לבחור מרשית הקודים, כמפורט בתחתית הגליון" sqref="D4:D38">
      <formula1>$A$44:$A$52</formula1>
    </dataValidation>
  </dataValidations>
  <hyperlinks>
    <hyperlink ref="D3" location="'כח אדם'!A44:E52" tooltip="נא  נא הקישו על התא על מנת לעבור לטבלת קודי השכר שבתחתית הגליון" display="קוד שכר"/>
  </hyperlinks>
  <pageMargins left="7.874015748031496E-2" right="0.23622047244094491" top="0.22" bottom="0.22" header="0.35" footer="0.35"/>
  <pageSetup paperSize="9" scale="63" fitToHeight="2" orientation="landscape" r:id="rId1"/>
  <headerFooter alignWithMargins="0">
    <oddFooter>&amp;Cעמוד 2 מתוך 7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  <pageSetUpPr fitToPage="1"/>
  </sheetPr>
  <dimension ref="A1:K28"/>
  <sheetViews>
    <sheetView showGridLines="0" rightToLeft="1" zoomScale="75" zoomScaleNormal="75" workbookViewId="0">
      <pane ySplit="5" topLeftCell="A6" activePane="bottomLeft" state="frozen"/>
      <selection pane="bottomLeft" sqref="A1:IV65536"/>
    </sheetView>
  </sheetViews>
  <sheetFormatPr defaultRowHeight="15.75" x14ac:dyDescent="0.25"/>
  <cols>
    <col min="1" max="1" width="5.28515625" style="62" customWidth="1"/>
    <col min="2" max="2" width="27.85546875" style="62" customWidth="1"/>
    <col min="3" max="3" width="15" style="62" customWidth="1"/>
    <col min="4" max="4" width="16.28515625" style="62" customWidth="1"/>
    <col min="5" max="5" width="15.85546875" style="62" customWidth="1"/>
    <col min="6" max="6" width="14.28515625" style="63" customWidth="1"/>
    <col min="7" max="7" width="13.140625" style="42" customWidth="1"/>
    <col min="8" max="8" width="19" style="42" customWidth="1"/>
    <col min="9" max="9" width="27.5703125" style="42" customWidth="1"/>
    <col min="10" max="10" width="14" style="42" customWidth="1"/>
    <col min="11" max="11" width="13.42578125" style="42" customWidth="1"/>
    <col min="12" max="16384" width="9.140625" style="42"/>
  </cols>
  <sheetData>
    <row r="1" spans="1:11" s="91" customFormat="1" ht="27" customHeight="1" thickBot="1" x14ac:dyDescent="0.55000000000000004">
      <c r="A1" s="92"/>
      <c r="B1" s="102" t="s">
        <v>55</v>
      </c>
      <c r="C1" s="93"/>
      <c r="D1" s="93"/>
      <c r="E1" s="94" t="s">
        <v>19</v>
      </c>
      <c r="F1" s="97">
        <f>'דף ראשי'!C14</f>
        <v>0</v>
      </c>
      <c r="G1" s="95"/>
      <c r="H1" s="107" t="s">
        <v>20</v>
      </c>
      <c r="I1" s="334">
        <f>'דף ראשי'!C8</f>
        <v>0</v>
      </c>
      <c r="J1" s="334"/>
      <c r="K1" s="335"/>
    </row>
    <row r="2" spans="1:11" s="123" customFormat="1" ht="19.5" thickBot="1" x14ac:dyDescent="0.35">
      <c r="A2" s="328" t="s">
        <v>47</v>
      </c>
      <c r="B2" s="328"/>
      <c r="C2" s="328"/>
      <c r="D2" s="328"/>
      <c r="E2" s="328"/>
      <c r="F2" s="328"/>
      <c r="G2" s="329"/>
      <c r="H2" s="345" t="s">
        <v>38</v>
      </c>
      <c r="I2" s="346"/>
      <c r="J2" s="346"/>
      <c r="K2" s="347"/>
    </row>
    <row r="3" spans="1:11" s="43" customFormat="1" ht="12.75" customHeight="1" x14ac:dyDescent="0.25">
      <c r="A3" s="331" t="s">
        <v>9</v>
      </c>
      <c r="B3" s="331" t="s">
        <v>48</v>
      </c>
      <c r="C3" s="332" t="s">
        <v>3</v>
      </c>
      <c r="D3" s="332" t="s">
        <v>35</v>
      </c>
      <c r="E3" s="333" t="s">
        <v>5</v>
      </c>
      <c r="F3" s="332" t="s">
        <v>6</v>
      </c>
      <c r="G3" s="338" t="s">
        <v>70</v>
      </c>
      <c r="H3" s="339" t="s">
        <v>87</v>
      </c>
      <c r="I3" s="343" t="s">
        <v>23</v>
      </c>
      <c r="J3" s="341" t="s">
        <v>37</v>
      </c>
      <c r="K3" s="336" t="s">
        <v>69</v>
      </c>
    </row>
    <row r="4" spans="1:11" s="43" customFormat="1" ht="12.75" customHeight="1" x14ac:dyDescent="0.25">
      <c r="A4" s="331"/>
      <c r="B4" s="331"/>
      <c r="C4" s="332"/>
      <c r="D4" s="332"/>
      <c r="E4" s="333"/>
      <c r="F4" s="332"/>
      <c r="G4" s="338"/>
      <c r="H4" s="340"/>
      <c r="I4" s="344"/>
      <c r="J4" s="342"/>
      <c r="K4" s="337"/>
    </row>
    <row r="5" spans="1:11" s="43" customFormat="1" ht="16.5" customHeight="1" x14ac:dyDescent="0.25">
      <c r="A5" s="331"/>
      <c r="B5" s="331"/>
      <c r="C5" s="332"/>
      <c r="D5" s="332"/>
      <c r="E5" s="333"/>
      <c r="F5" s="332"/>
      <c r="G5" s="338"/>
      <c r="H5" s="340"/>
      <c r="I5" s="344"/>
      <c r="J5" s="342"/>
      <c r="K5" s="337"/>
    </row>
    <row r="6" spans="1:11" ht="21.75" customHeight="1" x14ac:dyDescent="0.25">
      <c r="A6" s="58">
        <v>1</v>
      </c>
      <c r="B6" s="132"/>
      <c r="C6" s="230"/>
      <c r="D6" s="230"/>
      <c r="E6" s="230"/>
      <c r="F6" s="145">
        <f t="shared" ref="F6:F25" si="0">E6-D6</f>
        <v>0</v>
      </c>
      <c r="G6" s="48">
        <f t="shared" ref="G6:G25" si="1">IF(D6=0,IF(E6=0,0,"פריט חדש"),IF(E6=0,"ביטול פריט",F6/D6))</f>
        <v>0</v>
      </c>
      <c r="H6" s="139">
        <f t="shared" ref="H6:H25" si="2">E6</f>
        <v>0</v>
      </c>
      <c r="I6" s="126"/>
      <c r="J6" s="137">
        <f t="shared" ref="J6:J25" si="3">H6-D6</f>
        <v>0</v>
      </c>
      <c r="K6" s="104">
        <f t="shared" ref="K6:K25" si="4">IF(D6=0,IF(H6=0,0,"פריט חדש"),IF(H6=0,"ביטול פריט",((H6-D6)/D6)))</f>
        <v>0</v>
      </c>
    </row>
    <row r="7" spans="1:11" ht="21.75" customHeight="1" x14ac:dyDescent="0.25">
      <c r="A7" s="58">
        <v>2</v>
      </c>
      <c r="B7" s="132"/>
      <c r="C7" s="230"/>
      <c r="D7" s="230"/>
      <c r="E7" s="230"/>
      <c r="F7" s="145">
        <f t="shared" si="0"/>
        <v>0</v>
      </c>
      <c r="G7" s="48">
        <f t="shared" si="1"/>
        <v>0</v>
      </c>
      <c r="H7" s="139">
        <f t="shared" si="2"/>
        <v>0</v>
      </c>
      <c r="I7" s="126"/>
      <c r="J7" s="137">
        <f t="shared" si="3"/>
        <v>0</v>
      </c>
      <c r="K7" s="104">
        <f t="shared" si="4"/>
        <v>0</v>
      </c>
    </row>
    <row r="8" spans="1:11" ht="21.75" customHeight="1" x14ac:dyDescent="0.25">
      <c r="A8" s="58">
        <v>3</v>
      </c>
      <c r="B8" s="132"/>
      <c r="C8" s="230"/>
      <c r="D8" s="230"/>
      <c r="E8" s="230"/>
      <c r="F8" s="145">
        <f t="shared" si="0"/>
        <v>0</v>
      </c>
      <c r="G8" s="48">
        <f t="shared" si="1"/>
        <v>0</v>
      </c>
      <c r="H8" s="139">
        <f t="shared" si="2"/>
        <v>0</v>
      </c>
      <c r="I8" s="126"/>
      <c r="J8" s="137">
        <f t="shared" si="3"/>
        <v>0</v>
      </c>
      <c r="K8" s="104">
        <f t="shared" si="4"/>
        <v>0</v>
      </c>
    </row>
    <row r="9" spans="1:11" ht="22.5" customHeight="1" x14ac:dyDescent="0.25">
      <c r="A9" s="58">
        <v>4</v>
      </c>
      <c r="B9" s="132"/>
      <c r="C9" s="230"/>
      <c r="D9" s="230"/>
      <c r="E9" s="230"/>
      <c r="F9" s="145">
        <f t="shared" si="0"/>
        <v>0</v>
      </c>
      <c r="G9" s="48">
        <f t="shared" si="1"/>
        <v>0</v>
      </c>
      <c r="H9" s="139">
        <f t="shared" si="2"/>
        <v>0</v>
      </c>
      <c r="I9" s="126"/>
      <c r="J9" s="137">
        <f t="shared" si="3"/>
        <v>0</v>
      </c>
      <c r="K9" s="104">
        <f t="shared" si="4"/>
        <v>0</v>
      </c>
    </row>
    <row r="10" spans="1:11" ht="22.5" customHeight="1" x14ac:dyDescent="0.25">
      <c r="A10" s="58">
        <v>5</v>
      </c>
      <c r="B10" s="132"/>
      <c r="C10" s="230"/>
      <c r="D10" s="230"/>
      <c r="E10" s="230"/>
      <c r="F10" s="145">
        <f t="shared" si="0"/>
        <v>0</v>
      </c>
      <c r="G10" s="48">
        <f t="shared" si="1"/>
        <v>0</v>
      </c>
      <c r="H10" s="139">
        <f t="shared" si="2"/>
        <v>0</v>
      </c>
      <c r="I10" s="126"/>
      <c r="J10" s="137">
        <f t="shared" si="3"/>
        <v>0</v>
      </c>
      <c r="K10" s="104">
        <f t="shared" si="4"/>
        <v>0</v>
      </c>
    </row>
    <row r="11" spans="1:11" ht="22.5" customHeight="1" x14ac:dyDescent="0.25">
      <c r="A11" s="58">
        <v>6</v>
      </c>
      <c r="B11" s="59"/>
      <c r="C11" s="231"/>
      <c r="D11" s="232"/>
      <c r="E11" s="232"/>
      <c r="F11" s="145">
        <f t="shared" si="0"/>
        <v>0</v>
      </c>
      <c r="G11" s="48">
        <f t="shared" si="1"/>
        <v>0</v>
      </c>
      <c r="H11" s="139">
        <f t="shared" si="2"/>
        <v>0</v>
      </c>
      <c r="I11" s="126"/>
      <c r="J11" s="137">
        <f t="shared" si="3"/>
        <v>0</v>
      </c>
      <c r="K11" s="104">
        <f t="shared" si="4"/>
        <v>0</v>
      </c>
    </row>
    <row r="12" spans="1:11" ht="22.5" customHeight="1" x14ac:dyDescent="0.25">
      <c r="A12" s="58">
        <v>7</v>
      </c>
      <c r="B12" s="59"/>
      <c r="C12" s="231"/>
      <c r="D12" s="232"/>
      <c r="E12" s="232"/>
      <c r="F12" s="145">
        <f t="shared" si="0"/>
        <v>0</v>
      </c>
      <c r="G12" s="48">
        <f t="shared" si="1"/>
        <v>0</v>
      </c>
      <c r="H12" s="139">
        <f t="shared" si="2"/>
        <v>0</v>
      </c>
      <c r="I12" s="126"/>
      <c r="J12" s="137">
        <f t="shared" si="3"/>
        <v>0</v>
      </c>
      <c r="K12" s="104">
        <f t="shared" si="4"/>
        <v>0</v>
      </c>
    </row>
    <row r="13" spans="1:11" ht="22.5" customHeight="1" x14ac:dyDescent="0.25">
      <c r="A13" s="58">
        <v>8</v>
      </c>
      <c r="B13" s="59"/>
      <c r="C13" s="231"/>
      <c r="D13" s="232"/>
      <c r="E13" s="232"/>
      <c r="F13" s="145">
        <f t="shared" si="0"/>
        <v>0</v>
      </c>
      <c r="G13" s="48">
        <f t="shared" si="1"/>
        <v>0</v>
      </c>
      <c r="H13" s="139">
        <f t="shared" si="2"/>
        <v>0</v>
      </c>
      <c r="I13" s="126"/>
      <c r="J13" s="137">
        <f t="shared" si="3"/>
        <v>0</v>
      </c>
      <c r="K13" s="104">
        <f t="shared" si="4"/>
        <v>0</v>
      </c>
    </row>
    <row r="14" spans="1:11" ht="22.5" customHeight="1" x14ac:dyDescent="0.25">
      <c r="A14" s="58">
        <v>9</v>
      </c>
      <c r="B14" s="59"/>
      <c r="C14" s="231"/>
      <c r="D14" s="232"/>
      <c r="E14" s="232"/>
      <c r="F14" s="145">
        <f t="shared" si="0"/>
        <v>0</v>
      </c>
      <c r="G14" s="48">
        <f t="shared" si="1"/>
        <v>0</v>
      </c>
      <c r="H14" s="139">
        <f t="shared" si="2"/>
        <v>0</v>
      </c>
      <c r="I14" s="126"/>
      <c r="J14" s="137">
        <f t="shared" si="3"/>
        <v>0</v>
      </c>
      <c r="K14" s="104">
        <f t="shared" si="4"/>
        <v>0</v>
      </c>
    </row>
    <row r="15" spans="1:11" ht="22.5" customHeight="1" x14ac:dyDescent="0.25">
      <c r="A15" s="58">
        <v>10</v>
      </c>
      <c r="B15" s="59"/>
      <c r="C15" s="231"/>
      <c r="D15" s="232"/>
      <c r="E15" s="232"/>
      <c r="F15" s="145">
        <f t="shared" si="0"/>
        <v>0</v>
      </c>
      <c r="G15" s="48">
        <f t="shared" si="1"/>
        <v>0</v>
      </c>
      <c r="H15" s="139">
        <f t="shared" si="2"/>
        <v>0</v>
      </c>
      <c r="I15" s="126"/>
      <c r="J15" s="137">
        <f t="shared" si="3"/>
        <v>0</v>
      </c>
      <c r="K15" s="104">
        <f t="shared" si="4"/>
        <v>0</v>
      </c>
    </row>
    <row r="16" spans="1:11" ht="22.5" customHeight="1" x14ac:dyDescent="0.25">
      <c r="A16" s="58">
        <v>11</v>
      </c>
      <c r="B16" s="59"/>
      <c r="C16" s="231"/>
      <c r="D16" s="232"/>
      <c r="E16" s="232"/>
      <c r="F16" s="145">
        <f t="shared" si="0"/>
        <v>0</v>
      </c>
      <c r="G16" s="48">
        <f t="shared" si="1"/>
        <v>0</v>
      </c>
      <c r="H16" s="139">
        <f t="shared" si="2"/>
        <v>0</v>
      </c>
      <c r="I16" s="126"/>
      <c r="J16" s="137">
        <f t="shared" si="3"/>
        <v>0</v>
      </c>
      <c r="K16" s="104">
        <f t="shared" si="4"/>
        <v>0</v>
      </c>
    </row>
    <row r="17" spans="1:11" ht="22.5" customHeight="1" x14ac:dyDescent="0.25">
      <c r="A17" s="58">
        <v>12</v>
      </c>
      <c r="B17" s="59"/>
      <c r="C17" s="231"/>
      <c r="D17" s="232"/>
      <c r="E17" s="232"/>
      <c r="F17" s="145">
        <f t="shared" si="0"/>
        <v>0</v>
      </c>
      <c r="G17" s="48">
        <f t="shared" si="1"/>
        <v>0</v>
      </c>
      <c r="H17" s="139">
        <f t="shared" si="2"/>
        <v>0</v>
      </c>
      <c r="I17" s="126"/>
      <c r="J17" s="137">
        <f t="shared" si="3"/>
        <v>0</v>
      </c>
      <c r="K17" s="104">
        <f t="shared" si="4"/>
        <v>0</v>
      </c>
    </row>
    <row r="18" spans="1:11" ht="22.5" customHeight="1" x14ac:dyDescent="0.25">
      <c r="A18" s="58">
        <v>13</v>
      </c>
      <c r="B18" s="59"/>
      <c r="C18" s="231"/>
      <c r="D18" s="232"/>
      <c r="E18" s="232"/>
      <c r="F18" s="145">
        <f t="shared" si="0"/>
        <v>0</v>
      </c>
      <c r="G18" s="48">
        <f t="shared" si="1"/>
        <v>0</v>
      </c>
      <c r="H18" s="139">
        <f t="shared" si="2"/>
        <v>0</v>
      </c>
      <c r="I18" s="126"/>
      <c r="J18" s="137">
        <f t="shared" si="3"/>
        <v>0</v>
      </c>
      <c r="K18" s="104">
        <f t="shared" si="4"/>
        <v>0</v>
      </c>
    </row>
    <row r="19" spans="1:11" ht="22.5" customHeight="1" x14ac:dyDescent="0.25">
      <c r="A19" s="58">
        <v>14</v>
      </c>
      <c r="B19" s="59"/>
      <c r="C19" s="231"/>
      <c r="D19" s="232"/>
      <c r="E19" s="232"/>
      <c r="F19" s="145">
        <f t="shared" si="0"/>
        <v>0</v>
      </c>
      <c r="G19" s="48">
        <f t="shared" si="1"/>
        <v>0</v>
      </c>
      <c r="H19" s="139">
        <f t="shared" si="2"/>
        <v>0</v>
      </c>
      <c r="I19" s="126"/>
      <c r="J19" s="137">
        <f t="shared" si="3"/>
        <v>0</v>
      </c>
      <c r="K19" s="104">
        <f t="shared" si="4"/>
        <v>0</v>
      </c>
    </row>
    <row r="20" spans="1:11" ht="22.5" customHeight="1" x14ac:dyDescent="0.25">
      <c r="A20" s="58">
        <v>15</v>
      </c>
      <c r="B20" s="59"/>
      <c r="C20" s="231"/>
      <c r="D20" s="232"/>
      <c r="E20" s="232"/>
      <c r="F20" s="145">
        <f t="shared" si="0"/>
        <v>0</v>
      </c>
      <c r="G20" s="48">
        <f t="shared" si="1"/>
        <v>0</v>
      </c>
      <c r="H20" s="139">
        <f t="shared" si="2"/>
        <v>0</v>
      </c>
      <c r="I20" s="126"/>
      <c r="J20" s="137">
        <f t="shared" si="3"/>
        <v>0</v>
      </c>
      <c r="K20" s="104">
        <f t="shared" si="4"/>
        <v>0</v>
      </c>
    </row>
    <row r="21" spans="1:11" ht="22.5" customHeight="1" x14ac:dyDescent="0.25">
      <c r="A21" s="58">
        <v>16</v>
      </c>
      <c r="B21" s="59"/>
      <c r="C21" s="231"/>
      <c r="D21" s="232"/>
      <c r="E21" s="232"/>
      <c r="F21" s="145">
        <f t="shared" si="0"/>
        <v>0</v>
      </c>
      <c r="G21" s="48">
        <f t="shared" si="1"/>
        <v>0</v>
      </c>
      <c r="H21" s="139">
        <f t="shared" si="2"/>
        <v>0</v>
      </c>
      <c r="I21" s="126"/>
      <c r="J21" s="137">
        <f t="shared" si="3"/>
        <v>0</v>
      </c>
      <c r="K21" s="104">
        <f t="shared" si="4"/>
        <v>0</v>
      </c>
    </row>
    <row r="22" spans="1:11" ht="22.5" customHeight="1" x14ac:dyDescent="0.25">
      <c r="A22" s="58">
        <v>17</v>
      </c>
      <c r="B22" s="59"/>
      <c r="C22" s="231"/>
      <c r="D22" s="232"/>
      <c r="E22" s="232"/>
      <c r="F22" s="145">
        <f t="shared" si="0"/>
        <v>0</v>
      </c>
      <c r="G22" s="48">
        <f t="shared" si="1"/>
        <v>0</v>
      </c>
      <c r="H22" s="139">
        <f t="shared" si="2"/>
        <v>0</v>
      </c>
      <c r="I22" s="126"/>
      <c r="J22" s="137">
        <f t="shared" si="3"/>
        <v>0</v>
      </c>
      <c r="K22" s="104">
        <f t="shared" si="4"/>
        <v>0</v>
      </c>
    </row>
    <row r="23" spans="1:11" ht="22.5" customHeight="1" x14ac:dyDescent="0.25">
      <c r="A23" s="58">
        <v>18</v>
      </c>
      <c r="B23" s="59"/>
      <c r="C23" s="231"/>
      <c r="D23" s="232"/>
      <c r="E23" s="232"/>
      <c r="F23" s="145">
        <f t="shared" si="0"/>
        <v>0</v>
      </c>
      <c r="G23" s="48">
        <f t="shared" si="1"/>
        <v>0</v>
      </c>
      <c r="H23" s="139">
        <f t="shared" si="2"/>
        <v>0</v>
      </c>
      <c r="I23" s="126"/>
      <c r="J23" s="137">
        <f t="shared" si="3"/>
        <v>0</v>
      </c>
      <c r="K23" s="104">
        <f t="shared" si="4"/>
        <v>0</v>
      </c>
    </row>
    <row r="24" spans="1:11" ht="22.5" customHeight="1" x14ac:dyDescent="0.25">
      <c r="A24" s="58">
        <v>19</v>
      </c>
      <c r="B24" s="59"/>
      <c r="C24" s="231"/>
      <c r="D24" s="232"/>
      <c r="E24" s="232"/>
      <c r="F24" s="145">
        <f t="shared" si="0"/>
        <v>0</v>
      </c>
      <c r="G24" s="48">
        <f t="shared" si="1"/>
        <v>0</v>
      </c>
      <c r="H24" s="139">
        <f t="shared" si="2"/>
        <v>0</v>
      </c>
      <c r="I24" s="126"/>
      <c r="J24" s="137">
        <f t="shared" si="3"/>
        <v>0</v>
      </c>
      <c r="K24" s="104">
        <f t="shared" si="4"/>
        <v>0</v>
      </c>
    </row>
    <row r="25" spans="1:11" ht="22.5" customHeight="1" x14ac:dyDescent="0.25">
      <c r="A25" s="58">
        <v>20</v>
      </c>
      <c r="B25" s="59"/>
      <c r="C25" s="231"/>
      <c r="D25" s="232"/>
      <c r="E25" s="232"/>
      <c r="F25" s="145">
        <f t="shared" si="0"/>
        <v>0</v>
      </c>
      <c r="G25" s="48">
        <f t="shared" si="1"/>
        <v>0</v>
      </c>
      <c r="H25" s="139">
        <f t="shared" si="2"/>
        <v>0</v>
      </c>
      <c r="I25" s="126"/>
      <c r="J25" s="137">
        <f t="shared" si="3"/>
        <v>0</v>
      </c>
      <c r="K25" s="104">
        <f t="shared" si="4"/>
        <v>0</v>
      </c>
    </row>
    <row r="26" spans="1:11" s="67" customFormat="1" x14ac:dyDescent="0.25">
      <c r="A26" s="127"/>
      <c r="B26" s="127"/>
      <c r="C26" s="68" t="s">
        <v>130</v>
      </c>
      <c r="D26" s="68">
        <f>SUM(D6:D25)</f>
        <v>0</v>
      </c>
      <c r="E26" s="68">
        <f t="shared" ref="E26:J26" si="5">SUM(E6:E25)</f>
        <v>0</v>
      </c>
      <c r="F26" s="68">
        <f t="shared" si="5"/>
        <v>0</v>
      </c>
      <c r="G26" s="225"/>
      <c r="H26" s="226">
        <f t="shared" si="5"/>
        <v>0</v>
      </c>
      <c r="I26" s="68">
        <f t="shared" si="5"/>
        <v>0</v>
      </c>
      <c r="J26" s="68">
        <f t="shared" si="5"/>
        <v>0</v>
      </c>
      <c r="K26" s="128"/>
    </row>
    <row r="27" spans="1:11" s="67" customFormat="1" x14ac:dyDescent="0.25">
      <c r="A27" s="227">
        <f>IF('דף ראשי'!D66=10,0.2,0)</f>
        <v>0</v>
      </c>
      <c r="B27" s="127"/>
      <c r="C27" s="68" t="s">
        <v>129</v>
      </c>
      <c r="D27" s="68">
        <f>(SUM(D6:D25)*$A$27)</f>
        <v>0</v>
      </c>
      <c r="E27" s="68">
        <f t="shared" ref="E27:J27" si="6">(SUM(E6:E25)*$A$27)</f>
        <v>0</v>
      </c>
      <c r="F27" s="68">
        <f t="shared" si="6"/>
        <v>0</v>
      </c>
      <c r="G27" s="225"/>
      <c r="H27" s="226">
        <f t="shared" si="6"/>
        <v>0</v>
      </c>
      <c r="I27" s="68">
        <f t="shared" si="6"/>
        <v>0</v>
      </c>
      <c r="J27" s="68">
        <f t="shared" si="6"/>
        <v>0</v>
      </c>
      <c r="K27" s="128"/>
    </row>
    <row r="28" spans="1:11" s="67" customFormat="1" ht="16.5" thickBot="1" x14ac:dyDescent="0.3">
      <c r="A28" s="127"/>
      <c r="B28" s="127"/>
      <c r="C28" s="68" t="s">
        <v>58</v>
      </c>
      <c r="D28" s="68">
        <f>SUM(D26:D27)</f>
        <v>0</v>
      </c>
      <c r="E28" s="68">
        <f t="shared" ref="E28:J28" si="7">SUM(E26:E27)</f>
        <v>0</v>
      </c>
      <c r="F28" s="68">
        <f t="shared" si="7"/>
        <v>0</v>
      </c>
      <c r="G28" s="225"/>
      <c r="H28" s="228">
        <f t="shared" si="7"/>
        <v>0</v>
      </c>
      <c r="I28" s="229">
        <f t="shared" si="7"/>
        <v>0</v>
      </c>
      <c r="J28" s="229">
        <f t="shared" si="7"/>
        <v>0</v>
      </c>
      <c r="K28" s="108"/>
    </row>
  </sheetData>
  <sheetProtection password="CF66" sheet="1" objects="1" scenarios="1"/>
  <mergeCells count="14">
    <mergeCell ref="B3:B5"/>
    <mergeCell ref="C3:C5"/>
    <mergeCell ref="D3:D5"/>
    <mergeCell ref="E3:E5"/>
    <mergeCell ref="I1:K1"/>
    <mergeCell ref="K3:K5"/>
    <mergeCell ref="F3:F5"/>
    <mergeCell ref="G3:G5"/>
    <mergeCell ref="H3:H5"/>
    <mergeCell ref="J3:J5"/>
    <mergeCell ref="I3:I5"/>
    <mergeCell ref="A2:G2"/>
    <mergeCell ref="H2:K2"/>
    <mergeCell ref="A3:A5"/>
  </mergeCells>
  <phoneticPr fontId="6" type="noConversion"/>
  <conditionalFormatting sqref="G6:G25 K6:K25">
    <cfRule type="cellIs" dxfId="16" priority="1" stopIfTrue="1" operator="equal">
      <formula>"ביטול פריט"</formula>
    </cfRule>
    <cfRule type="cellIs" dxfId="15" priority="2" stopIfTrue="1" operator="equal">
      <formula>"פריט חדש"</formula>
    </cfRule>
  </conditionalFormatting>
  <conditionalFormatting sqref="C27:K27">
    <cfRule type="expression" dxfId="14" priority="3" stopIfTrue="1">
      <formula>$A$27=0</formula>
    </cfRule>
  </conditionalFormatting>
  <conditionalFormatting sqref="A27">
    <cfRule type="expression" dxfId="13" priority="4" stopIfTrue="1">
      <formula>$A$27=0</formula>
    </cfRule>
  </conditionalFormatting>
  <pageMargins left="0.15748031496062992" right="0.15748031496062992" top="0.51181102362204722" bottom="0.35433070866141736" header="0.51181102362204722" footer="0.35433070866141736"/>
  <pageSetup paperSize="9" scale="79" orientation="landscape" r:id="rId1"/>
  <headerFooter alignWithMargins="0">
    <oddFooter>&amp;Cעמוד 3 מתוך 7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  <pageSetUpPr fitToPage="1"/>
  </sheetPr>
  <dimension ref="A1:K26"/>
  <sheetViews>
    <sheetView rightToLeft="1" zoomScale="75" zoomScaleNormal="75" workbookViewId="0">
      <pane ySplit="5" topLeftCell="A6" activePane="bottomLeft" state="frozen"/>
      <selection pane="bottomLeft"/>
    </sheetView>
  </sheetViews>
  <sheetFormatPr defaultRowHeight="15.75" x14ac:dyDescent="0.25"/>
  <cols>
    <col min="1" max="1" width="4" style="62" bestFit="1" customWidth="1"/>
    <col min="2" max="2" width="27.85546875" style="62" customWidth="1"/>
    <col min="3" max="3" width="22.85546875" style="62" customWidth="1"/>
    <col min="4" max="4" width="16.28515625" style="62" customWidth="1"/>
    <col min="5" max="5" width="15.85546875" style="62" customWidth="1"/>
    <col min="6" max="6" width="14.28515625" style="63" customWidth="1"/>
    <col min="7" max="7" width="13.140625" style="42" customWidth="1"/>
    <col min="8" max="8" width="19" style="42" customWidth="1"/>
    <col min="9" max="9" width="27.42578125" style="42" customWidth="1"/>
    <col min="10" max="10" width="14" style="42" customWidth="1"/>
    <col min="11" max="11" width="14.28515625" style="42" customWidth="1"/>
    <col min="12" max="12" width="23.7109375" style="42" customWidth="1"/>
    <col min="13" max="16384" width="9.140625" style="42"/>
  </cols>
  <sheetData>
    <row r="1" spans="1:11" s="91" customFormat="1" ht="27" customHeight="1" thickBot="1" x14ac:dyDescent="0.55000000000000004">
      <c r="A1" s="92"/>
      <c r="B1" s="102" t="s">
        <v>74</v>
      </c>
      <c r="C1" s="93"/>
      <c r="D1" s="93"/>
      <c r="E1" s="94" t="s">
        <v>19</v>
      </c>
      <c r="F1" s="97">
        <f>'דף ראשי'!C14</f>
        <v>0</v>
      </c>
      <c r="G1" s="95"/>
      <c r="H1" s="94" t="s">
        <v>20</v>
      </c>
      <c r="I1" s="348">
        <f>'דף ראשי'!C8</f>
        <v>0</v>
      </c>
      <c r="J1" s="348"/>
      <c r="K1" s="349"/>
    </row>
    <row r="2" spans="1:11" s="123" customFormat="1" ht="18.75" x14ac:dyDescent="0.3">
      <c r="A2" s="328" t="s">
        <v>45</v>
      </c>
      <c r="B2" s="328"/>
      <c r="C2" s="328"/>
      <c r="D2" s="328"/>
      <c r="E2" s="328"/>
      <c r="F2" s="328"/>
      <c r="G2" s="329"/>
      <c r="H2" s="327" t="s">
        <v>38</v>
      </c>
      <c r="I2" s="328"/>
      <c r="J2" s="328"/>
      <c r="K2" s="329"/>
    </row>
    <row r="3" spans="1:11" s="43" customFormat="1" ht="12.75" customHeight="1" x14ac:dyDescent="0.25">
      <c r="A3" s="331" t="s">
        <v>9</v>
      </c>
      <c r="B3" s="331" t="s">
        <v>44</v>
      </c>
      <c r="C3" s="332" t="s">
        <v>0</v>
      </c>
      <c r="D3" s="332" t="s">
        <v>35</v>
      </c>
      <c r="E3" s="333" t="s">
        <v>5</v>
      </c>
      <c r="F3" s="332" t="s">
        <v>6</v>
      </c>
      <c r="G3" s="353" t="s">
        <v>70</v>
      </c>
      <c r="H3" s="340" t="s">
        <v>87</v>
      </c>
      <c r="I3" s="344" t="s">
        <v>23</v>
      </c>
      <c r="J3" s="342" t="s">
        <v>37</v>
      </c>
      <c r="K3" s="337" t="s">
        <v>69</v>
      </c>
    </row>
    <row r="4" spans="1:11" s="43" customFormat="1" ht="12.75" customHeight="1" x14ac:dyDescent="0.25">
      <c r="A4" s="331"/>
      <c r="B4" s="331"/>
      <c r="C4" s="332"/>
      <c r="D4" s="332"/>
      <c r="E4" s="333"/>
      <c r="F4" s="332"/>
      <c r="G4" s="353"/>
      <c r="H4" s="340"/>
      <c r="I4" s="344"/>
      <c r="J4" s="342"/>
      <c r="K4" s="337"/>
    </row>
    <row r="5" spans="1:11" s="43" customFormat="1" ht="12.75" customHeight="1" x14ac:dyDescent="0.25">
      <c r="A5" s="331"/>
      <c r="B5" s="350"/>
      <c r="C5" s="351"/>
      <c r="D5" s="351"/>
      <c r="E5" s="352"/>
      <c r="F5" s="332"/>
      <c r="G5" s="353"/>
      <c r="H5" s="340"/>
      <c r="I5" s="344"/>
      <c r="J5" s="342"/>
      <c r="K5" s="337"/>
    </row>
    <row r="6" spans="1:11" ht="21.75" customHeight="1" x14ac:dyDescent="0.25">
      <c r="A6" s="58">
        <v>1</v>
      </c>
      <c r="B6" s="132"/>
      <c r="C6" s="132"/>
      <c r="D6" s="133"/>
      <c r="E6" s="135"/>
      <c r="F6" s="145">
        <f t="shared" ref="F6:F25" si="0">E6-D6</f>
        <v>0</v>
      </c>
      <c r="G6" s="104">
        <f t="shared" ref="G6:G25" si="1">IF(D6=0,IF(E6=0,0,"פריט חדש"),IF(E6=0,"ביטול פריט",F6/D6))</f>
        <v>0</v>
      </c>
      <c r="H6" s="139">
        <f t="shared" ref="H6:H25" si="2">E6</f>
        <v>0</v>
      </c>
      <c r="I6" s="126"/>
      <c r="J6" s="137">
        <f t="shared" ref="J6:J25" si="3">H6-D6</f>
        <v>0</v>
      </c>
      <c r="K6" s="104">
        <f t="shared" ref="K6:K25" si="4">IF(D6=0,IF(H6=0,0,"פריט חדש"),IF(H6=0,"ביטול פריט",((H6-D6)/D6)))</f>
        <v>0</v>
      </c>
    </row>
    <row r="7" spans="1:11" ht="21.75" customHeight="1" x14ac:dyDescent="0.25">
      <c r="A7" s="58">
        <v>2</v>
      </c>
      <c r="B7" s="132"/>
      <c r="C7" s="132"/>
      <c r="D7" s="133"/>
      <c r="E7" s="135"/>
      <c r="F7" s="145">
        <f t="shared" si="0"/>
        <v>0</v>
      </c>
      <c r="G7" s="104">
        <f t="shared" si="1"/>
        <v>0</v>
      </c>
      <c r="H7" s="139">
        <f t="shared" si="2"/>
        <v>0</v>
      </c>
      <c r="I7" s="126"/>
      <c r="J7" s="137">
        <f t="shared" si="3"/>
        <v>0</v>
      </c>
      <c r="K7" s="104">
        <f t="shared" si="4"/>
        <v>0</v>
      </c>
    </row>
    <row r="8" spans="1:11" ht="21.75" customHeight="1" x14ac:dyDescent="0.25">
      <c r="A8" s="58">
        <v>3</v>
      </c>
      <c r="B8" s="132"/>
      <c r="C8" s="132"/>
      <c r="D8" s="133"/>
      <c r="E8" s="135"/>
      <c r="F8" s="145">
        <f t="shared" si="0"/>
        <v>0</v>
      </c>
      <c r="G8" s="104">
        <f t="shared" si="1"/>
        <v>0</v>
      </c>
      <c r="H8" s="139">
        <f t="shared" si="2"/>
        <v>0</v>
      </c>
      <c r="I8" s="126"/>
      <c r="J8" s="137">
        <f t="shared" si="3"/>
        <v>0</v>
      </c>
      <c r="K8" s="104">
        <f t="shared" si="4"/>
        <v>0</v>
      </c>
    </row>
    <row r="9" spans="1:11" ht="21.75" customHeight="1" x14ac:dyDescent="0.25">
      <c r="A9" s="58">
        <v>4</v>
      </c>
      <c r="B9" s="132"/>
      <c r="C9" s="132"/>
      <c r="D9" s="133"/>
      <c r="E9" s="135"/>
      <c r="F9" s="145">
        <f t="shared" si="0"/>
        <v>0</v>
      </c>
      <c r="G9" s="104">
        <f t="shared" si="1"/>
        <v>0</v>
      </c>
      <c r="H9" s="139">
        <f t="shared" si="2"/>
        <v>0</v>
      </c>
      <c r="I9" s="126"/>
      <c r="J9" s="137">
        <f t="shared" si="3"/>
        <v>0</v>
      </c>
      <c r="K9" s="104">
        <f t="shared" si="4"/>
        <v>0</v>
      </c>
    </row>
    <row r="10" spans="1:11" ht="21.75" customHeight="1" x14ac:dyDescent="0.25">
      <c r="A10" s="58">
        <v>5</v>
      </c>
      <c r="B10" s="132"/>
      <c r="C10" s="132"/>
      <c r="D10" s="133"/>
      <c r="E10" s="135"/>
      <c r="F10" s="145">
        <f t="shared" si="0"/>
        <v>0</v>
      </c>
      <c r="G10" s="104">
        <f t="shared" si="1"/>
        <v>0</v>
      </c>
      <c r="H10" s="139">
        <f t="shared" si="2"/>
        <v>0</v>
      </c>
      <c r="I10" s="126"/>
      <c r="J10" s="137">
        <f t="shared" si="3"/>
        <v>0</v>
      </c>
      <c r="K10" s="104">
        <f t="shared" si="4"/>
        <v>0</v>
      </c>
    </row>
    <row r="11" spans="1:11" ht="21.75" customHeight="1" x14ac:dyDescent="0.25">
      <c r="A11" s="58">
        <v>6</v>
      </c>
      <c r="B11" s="132"/>
      <c r="C11" s="132"/>
      <c r="D11" s="133"/>
      <c r="E11" s="135"/>
      <c r="F11" s="145">
        <f t="shared" si="0"/>
        <v>0</v>
      </c>
      <c r="G11" s="104">
        <f t="shared" si="1"/>
        <v>0</v>
      </c>
      <c r="H11" s="139">
        <f t="shared" si="2"/>
        <v>0</v>
      </c>
      <c r="I11" s="126"/>
      <c r="J11" s="137">
        <f t="shared" si="3"/>
        <v>0</v>
      </c>
      <c r="K11" s="104">
        <f t="shared" si="4"/>
        <v>0</v>
      </c>
    </row>
    <row r="12" spans="1:11" ht="21.75" customHeight="1" x14ac:dyDescent="0.25">
      <c r="A12" s="58">
        <v>7</v>
      </c>
      <c r="B12" s="132"/>
      <c r="C12" s="132"/>
      <c r="D12" s="133"/>
      <c r="E12" s="135"/>
      <c r="F12" s="145">
        <f t="shared" si="0"/>
        <v>0</v>
      </c>
      <c r="G12" s="104">
        <f t="shared" si="1"/>
        <v>0</v>
      </c>
      <c r="H12" s="139">
        <f t="shared" si="2"/>
        <v>0</v>
      </c>
      <c r="I12" s="126"/>
      <c r="J12" s="137">
        <f t="shared" si="3"/>
        <v>0</v>
      </c>
      <c r="K12" s="104">
        <f t="shared" si="4"/>
        <v>0</v>
      </c>
    </row>
    <row r="13" spans="1:11" ht="21.75" customHeight="1" x14ac:dyDescent="0.25">
      <c r="A13" s="58">
        <v>8</v>
      </c>
      <c r="B13" s="132"/>
      <c r="C13" s="132"/>
      <c r="D13" s="133"/>
      <c r="E13" s="135"/>
      <c r="F13" s="145">
        <f t="shared" si="0"/>
        <v>0</v>
      </c>
      <c r="G13" s="104">
        <f t="shared" si="1"/>
        <v>0</v>
      </c>
      <c r="H13" s="139">
        <f t="shared" si="2"/>
        <v>0</v>
      </c>
      <c r="I13" s="126"/>
      <c r="J13" s="137">
        <f t="shared" si="3"/>
        <v>0</v>
      </c>
      <c r="K13" s="104">
        <f t="shared" si="4"/>
        <v>0</v>
      </c>
    </row>
    <row r="14" spans="1:11" ht="21.75" customHeight="1" x14ac:dyDescent="0.25">
      <c r="A14" s="58">
        <v>9</v>
      </c>
      <c r="B14" s="59"/>
      <c r="C14" s="59"/>
      <c r="D14" s="60"/>
      <c r="E14" s="61"/>
      <c r="F14" s="145">
        <f t="shared" si="0"/>
        <v>0</v>
      </c>
      <c r="G14" s="104">
        <f t="shared" si="1"/>
        <v>0</v>
      </c>
      <c r="H14" s="139">
        <f t="shared" si="2"/>
        <v>0</v>
      </c>
      <c r="I14" s="126"/>
      <c r="J14" s="137">
        <f t="shared" si="3"/>
        <v>0</v>
      </c>
      <c r="K14" s="104">
        <f t="shared" si="4"/>
        <v>0</v>
      </c>
    </row>
    <row r="15" spans="1:11" ht="21.75" customHeight="1" x14ac:dyDescent="0.25">
      <c r="A15" s="58">
        <v>10</v>
      </c>
      <c r="B15" s="59"/>
      <c r="C15" s="59"/>
      <c r="D15" s="60"/>
      <c r="E15" s="61"/>
      <c r="F15" s="145">
        <f t="shared" si="0"/>
        <v>0</v>
      </c>
      <c r="G15" s="104">
        <f t="shared" si="1"/>
        <v>0</v>
      </c>
      <c r="H15" s="139">
        <f t="shared" si="2"/>
        <v>0</v>
      </c>
      <c r="I15" s="126"/>
      <c r="J15" s="137">
        <f t="shared" si="3"/>
        <v>0</v>
      </c>
      <c r="K15" s="104">
        <f t="shared" si="4"/>
        <v>0</v>
      </c>
    </row>
    <row r="16" spans="1:11" ht="21.75" customHeight="1" x14ac:dyDescent="0.25">
      <c r="A16" s="58">
        <v>11</v>
      </c>
      <c r="B16" s="59"/>
      <c r="C16" s="59"/>
      <c r="D16" s="60"/>
      <c r="E16" s="61"/>
      <c r="F16" s="145">
        <f t="shared" si="0"/>
        <v>0</v>
      </c>
      <c r="G16" s="104">
        <f t="shared" si="1"/>
        <v>0</v>
      </c>
      <c r="H16" s="139">
        <f t="shared" si="2"/>
        <v>0</v>
      </c>
      <c r="I16" s="126"/>
      <c r="J16" s="137">
        <f t="shared" si="3"/>
        <v>0</v>
      </c>
      <c r="K16" s="104">
        <f t="shared" si="4"/>
        <v>0</v>
      </c>
    </row>
    <row r="17" spans="1:11" ht="21.75" customHeight="1" x14ac:dyDescent="0.25">
      <c r="A17" s="58">
        <v>12</v>
      </c>
      <c r="B17" s="59"/>
      <c r="C17" s="59"/>
      <c r="D17" s="60"/>
      <c r="E17" s="61"/>
      <c r="F17" s="145">
        <f t="shared" si="0"/>
        <v>0</v>
      </c>
      <c r="G17" s="104">
        <f t="shared" si="1"/>
        <v>0</v>
      </c>
      <c r="H17" s="139">
        <f t="shared" si="2"/>
        <v>0</v>
      </c>
      <c r="I17" s="126"/>
      <c r="J17" s="137">
        <f t="shared" si="3"/>
        <v>0</v>
      </c>
      <c r="K17" s="104">
        <f t="shared" si="4"/>
        <v>0</v>
      </c>
    </row>
    <row r="18" spans="1:11" ht="21.75" customHeight="1" x14ac:dyDescent="0.25">
      <c r="A18" s="58">
        <v>13</v>
      </c>
      <c r="B18" s="59"/>
      <c r="C18" s="59"/>
      <c r="D18" s="60"/>
      <c r="E18" s="61"/>
      <c r="F18" s="145">
        <f t="shared" si="0"/>
        <v>0</v>
      </c>
      <c r="G18" s="104">
        <f t="shared" si="1"/>
        <v>0</v>
      </c>
      <c r="H18" s="139">
        <f t="shared" si="2"/>
        <v>0</v>
      </c>
      <c r="I18" s="126"/>
      <c r="J18" s="137">
        <f t="shared" si="3"/>
        <v>0</v>
      </c>
      <c r="K18" s="104">
        <f t="shared" si="4"/>
        <v>0</v>
      </c>
    </row>
    <row r="19" spans="1:11" ht="21.75" customHeight="1" x14ac:dyDescent="0.25">
      <c r="A19" s="58">
        <v>14</v>
      </c>
      <c r="B19" s="59"/>
      <c r="C19" s="59"/>
      <c r="D19" s="60"/>
      <c r="E19" s="61"/>
      <c r="F19" s="145">
        <f t="shared" si="0"/>
        <v>0</v>
      </c>
      <c r="G19" s="104">
        <f t="shared" si="1"/>
        <v>0</v>
      </c>
      <c r="H19" s="139">
        <f t="shared" si="2"/>
        <v>0</v>
      </c>
      <c r="I19" s="126"/>
      <c r="J19" s="137">
        <f t="shared" si="3"/>
        <v>0</v>
      </c>
      <c r="K19" s="104">
        <f t="shared" si="4"/>
        <v>0</v>
      </c>
    </row>
    <row r="20" spans="1:11" ht="21.75" customHeight="1" x14ac:dyDescent="0.25">
      <c r="A20" s="58">
        <v>15</v>
      </c>
      <c r="B20" s="59"/>
      <c r="C20" s="59"/>
      <c r="D20" s="60"/>
      <c r="E20" s="61"/>
      <c r="F20" s="145">
        <f t="shared" si="0"/>
        <v>0</v>
      </c>
      <c r="G20" s="104">
        <f t="shared" si="1"/>
        <v>0</v>
      </c>
      <c r="H20" s="139">
        <f t="shared" si="2"/>
        <v>0</v>
      </c>
      <c r="I20" s="126"/>
      <c r="J20" s="137">
        <f t="shared" si="3"/>
        <v>0</v>
      </c>
      <c r="K20" s="104">
        <f t="shared" si="4"/>
        <v>0</v>
      </c>
    </row>
    <row r="21" spans="1:11" ht="21.75" customHeight="1" x14ac:dyDescent="0.25">
      <c r="A21" s="58">
        <v>16</v>
      </c>
      <c r="B21" s="59"/>
      <c r="C21" s="59"/>
      <c r="D21" s="60"/>
      <c r="E21" s="61"/>
      <c r="F21" s="145">
        <f t="shared" si="0"/>
        <v>0</v>
      </c>
      <c r="G21" s="104">
        <f t="shared" si="1"/>
        <v>0</v>
      </c>
      <c r="H21" s="139">
        <f t="shared" si="2"/>
        <v>0</v>
      </c>
      <c r="I21" s="126"/>
      <c r="J21" s="137">
        <f t="shared" si="3"/>
        <v>0</v>
      </c>
      <c r="K21" s="104">
        <f t="shared" si="4"/>
        <v>0</v>
      </c>
    </row>
    <row r="22" spans="1:11" ht="21.75" customHeight="1" x14ac:dyDescent="0.25">
      <c r="A22" s="58">
        <v>17</v>
      </c>
      <c r="B22" s="59"/>
      <c r="C22" s="59"/>
      <c r="D22" s="60"/>
      <c r="E22" s="61"/>
      <c r="F22" s="145">
        <f t="shared" si="0"/>
        <v>0</v>
      </c>
      <c r="G22" s="104">
        <f t="shared" si="1"/>
        <v>0</v>
      </c>
      <c r="H22" s="139">
        <f t="shared" si="2"/>
        <v>0</v>
      </c>
      <c r="I22" s="126"/>
      <c r="J22" s="137">
        <f t="shared" si="3"/>
        <v>0</v>
      </c>
      <c r="K22" s="104">
        <f t="shared" si="4"/>
        <v>0</v>
      </c>
    </row>
    <row r="23" spans="1:11" ht="21.75" customHeight="1" x14ac:dyDescent="0.25">
      <c r="A23" s="58">
        <v>18</v>
      </c>
      <c r="B23" s="59"/>
      <c r="C23" s="59"/>
      <c r="D23" s="60"/>
      <c r="E23" s="61"/>
      <c r="F23" s="145">
        <f t="shared" si="0"/>
        <v>0</v>
      </c>
      <c r="G23" s="104">
        <f t="shared" si="1"/>
        <v>0</v>
      </c>
      <c r="H23" s="139">
        <f t="shared" si="2"/>
        <v>0</v>
      </c>
      <c r="I23" s="126"/>
      <c r="J23" s="137">
        <f t="shared" si="3"/>
        <v>0</v>
      </c>
      <c r="K23" s="104">
        <f t="shared" si="4"/>
        <v>0</v>
      </c>
    </row>
    <row r="24" spans="1:11" ht="21.75" customHeight="1" x14ac:dyDescent="0.25">
      <c r="A24" s="58">
        <v>19</v>
      </c>
      <c r="B24" s="59"/>
      <c r="C24" s="59"/>
      <c r="D24" s="60"/>
      <c r="E24" s="61"/>
      <c r="F24" s="145">
        <f t="shared" si="0"/>
        <v>0</v>
      </c>
      <c r="G24" s="104">
        <f t="shared" si="1"/>
        <v>0</v>
      </c>
      <c r="H24" s="139">
        <f t="shared" si="2"/>
        <v>0</v>
      </c>
      <c r="I24" s="126"/>
      <c r="J24" s="137">
        <f t="shared" si="3"/>
        <v>0</v>
      </c>
      <c r="K24" s="104">
        <f t="shared" si="4"/>
        <v>0</v>
      </c>
    </row>
    <row r="25" spans="1:11" ht="21.75" customHeight="1" x14ac:dyDescent="0.25">
      <c r="A25" s="58">
        <v>20</v>
      </c>
      <c r="B25" s="59"/>
      <c r="C25" s="59"/>
      <c r="D25" s="60"/>
      <c r="E25" s="61"/>
      <c r="F25" s="145">
        <f t="shared" si="0"/>
        <v>0</v>
      </c>
      <c r="G25" s="104">
        <f t="shared" si="1"/>
        <v>0</v>
      </c>
      <c r="H25" s="139">
        <f t="shared" si="2"/>
        <v>0</v>
      </c>
      <c r="I25" s="126"/>
      <c r="J25" s="137">
        <f t="shared" si="3"/>
        <v>0</v>
      </c>
      <c r="K25" s="104">
        <f t="shared" si="4"/>
        <v>0</v>
      </c>
    </row>
    <row r="26" spans="1:11" ht="16.5" thickBot="1" x14ac:dyDescent="0.3">
      <c r="A26" s="58"/>
      <c r="B26" s="58"/>
      <c r="C26" s="68" t="s">
        <v>58</v>
      </c>
      <c r="D26" s="68">
        <f>SUM(D6:D25)</f>
        <v>0</v>
      </c>
      <c r="E26" s="69">
        <f>SUM(E6:E25)</f>
        <v>0</v>
      </c>
      <c r="F26" s="146">
        <f>SUM(F6:F25)</f>
        <v>0</v>
      </c>
      <c r="G26" s="128"/>
      <c r="H26" s="147">
        <f>SUM(H6:H25)</f>
        <v>0</v>
      </c>
      <c r="I26" s="79"/>
      <c r="J26" s="148">
        <f>SUM(J6:J25)</f>
        <v>0</v>
      </c>
      <c r="K26" s="108"/>
    </row>
  </sheetData>
  <sheetProtection password="CF66" sheet="1" objects="1" scenarios="1"/>
  <mergeCells count="14">
    <mergeCell ref="K3:K5"/>
    <mergeCell ref="A2:G2"/>
    <mergeCell ref="H2:K2"/>
    <mergeCell ref="A3:A5"/>
    <mergeCell ref="I1:K1"/>
    <mergeCell ref="F3:F5"/>
    <mergeCell ref="B3:B5"/>
    <mergeCell ref="C3:C5"/>
    <mergeCell ref="D3:D5"/>
    <mergeCell ref="E3:E5"/>
    <mergeCell ref="I3:I5"/>
    <mergeCell ref="G3:G5"/>
    <mergeCell ref="H3:H5"/>
    <mergeCell ref="J3:J5"/>
  </mergeCells>
  <phoneticPr fontId="6" type="noConversion"/>
  <conditionalFormatting sqref="G6:G25 K6:K25">
    <cfRule type="cellIs" dxfId="12" priority="1" stopIfTrue="1" operator="equal">
      <formula>"ביטול פריט"</formula>
    </cfRule>
    <cfRule type="cellIs" dxfId="11" priority="2" stopIfTrue="1" operator="equal">
      <formula>"פריט חדש"</formula>
    </cfRule>
  </conditionalFormatting>
  <pageMargins left="0.15748031496062992" right="0.15748031496062992" top="0.98425196850393704" bottom="0.98425196850393704" header="0.51181102362204722" footer="0.51181102362204722"/>
  <pageSetup paperSize="9" scale="76" orientation="landscape" r:id="rId1"/>
  <headerFooter alignWithMargins="0">
    <oddFooter>&amp;Cעמוד 4 מתוך 7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  <pageSetUpPr fitToPage="1"/>
  </sheetPr>
  <dimension ref="A1:K26"/>
  <sheetViews>
    <sheetView rightToLeft="1" zoomScale="75" zoomScaleNormal="75" workbookViewId="0">
      <pane ySplit="5" topLeftCell="A6" activePane="bottomLeft" state="frozen"/>
      <selection pane="bottomLeft"/>
    </sheetView>
  </sheetViews>
  <sheetFormatPr defaultRowHeight="15.75" x14ac:dyDescent="0.25"/>
  <cols>
    <col min="1" max="1" width="4" style="62" bestFit="1" customWidth="1"/>
    <col min="2" max="2" width="27.85546875" style="62" customWidth="1"/>
    <col min="3" max="3" width="22.85546875" style="62" customWidth="1"/>
    <col min="4" max="4" width="16.28515625" style="62" customWidth="1"/>
    <col min="5" max="5" width="15.85546875" style="62" customWidth="1"/>
    <col min="6" max="6" width="14.28515625" style="63" customWidth="1"/>
    <col min="7" max="7" width="13.140625" style="42" customWidth="1"/>
    <col min="8" max="8" width="19" style="42" customWidth="1"/>
    <col min="9" max="9" width="28" style="42" customWidth="1"/>
    <col min="10" max="10" width="14" style="42" customWidth="1"/>
    <col min="11" max="11" width="13.140625" style="42" customWidth="1"/>
    <col min="12" max="12" width="23.7109375" style="42" customWidth="1"/>
    <col min="13" max="16384" width="9.140625" style="42"/>
  </cols>
  <sheetData>
    <row r="1" spans="1:11" s="91" customFormat="1" ht="27" customHeight="1" thickBot="1" x14ac:dyDescent="0.55000000000000004">
      <c r="A1" s="92"/>
      <c r="B1" s="102" t="s">
        <v>75</v>
      </c>
      <c r="C1" s="93"/>
      <c r="D1" s="93"/>
      <c r="E1" s="94" t="s">
        <v>19</v>
      </c>
      <c r="F1" s="97">
        <f>'דף ראשי'!C14</f>
        <v>0</v>
      </c>
      <c r="G1" s="95"/>
      <c r="H1" s="107" t="s">
        <v>20</v>
      </c>
      <c r="I1" s="334">
        <f>'דף ראשי'!C8</f>
        <v>0</v>
      </c>
      <c r="J1" s="334"/>
      <c r="K1" s="335"/>
    </row>
    <row r="2" spans="1:11" s="123" customFormat="1" ht="18.75" x14ac:dyDescent="0.3">
      <c r="A2" s="328" t="s">
        <v>46</v>
      </c>
      <c r="B2" s="328"/>
      <c r="C2" s="328"/>
      <c r="D2" s="328"/>
      <c r="E2" s="328"/>
      <c r="F2" s="328"/>
      <c r="G2" s="329"/>
      <c r="H2" s="327" t="s">
        <v>38</v>
      </c>
      <c r="I2" s="328"/>
      <c r="J2" s="328"/>
      <c r="K2" s="329"/>
    </row>
    <row r="3" spans="1:11" s="43" customFormat="1" ht="12.75" customHeight="1" x14ac:dyDescent="0.25">
      <c r="A3" s="331" t="s">
        <v>9</v>
      </c>
      <c r="B3" s="331" t="s">
        <v>1</v>
      </c>
      <c r="C3" s="332" t="s">
        <v>0</v>
      </c>
      <c r="D3" s="332" t="s">
        <v>35</v>
      </c>
      <c r="E3" s="333" t="s">
        <v>5</v>
      </c>
      <c r="F3" s="332" t="s">
        <v>6</v>
      </c>
      <c r="G3" s="353" t="s">
        <v>70</v>
      </c>
      <c r="H3" s="340" t="s">
        <v>87</v>
      </c>
      <c r="I3" s="344" t="s">
        <v>23</v>
      </c>
      <c r="J3" s="342" t="s">
        <v>37</v>
      </c>
      <c r="K3" s="337" t="s">
        <v>69</v>
      </c>
    </row>
    <row r="4" spans="1:11" s="43" customFormat="1" ht="12.75" customHeight="1" x14ac:dyDescent="0.25">
      <c r="A4" s="331"/>
      <c r="B4" s="331"/>
      <c r="C4" s="332"/>
      <c r="D4" s="332"/>
      <c r="E4" s="333"/>
      <c r="F4" s="332"/>
      <c r="G4" s="353"/>
      <c r="H4" s="340"/>
      <c r="I4" s="344"/>
      <c r="J4" s="342"/>
      <c r="K4" s="337"/>
    </row>
    <row r="5" spans="1:11" s="43" customFormat="1" ht="12.75" customHeight="1" x14ac:dyDescent="0.25">
      <c r="A5" s="331"/>
      <c r="B5" s="331"/>
      <c r="C5" s="332"/>
      <c r="D5" s="332"/>
      <c r="E5" s="333"/>
      <c r="F5" s="332"/>
      <c r="G5" s="353"/>
      <c r="H5" s="340"/>
      <c r="I5" s="344"/>
      <c r="J5" s="342"/>
      <c r="K5" s="337"/>
    </row>
    <row r="6" spans="1:11" ht="24" customHeight="1" x14ac:dyDescent="0.25">
      <c r="A6" s="58">
        <v>1</v>
      </c>
      <c r="B6" s="132"/>
      <c r="C6" s="132"/>
      <c r="D6" s="133"/>
      <c r="E6" s="135"/>
      <c r="F6" s="145">
        <f t="shared" ref="F6:F25" si="0">E6-D6</f>
        <v>0</v>
      </c>
      <c r="G6" s="104">
        <f t="shared" ref="G6:G25" si="1">IF(D6=0,IF(E6=0,0,"פריט חדש"),IF(E6=0,"ביטול פריט",F6/D6))</f>
        <v>0</v>
      </c>
      <c r="H6" s="139">
        <f t="shared" ref="H6:H25" si="2">E6</f>
        <v>0</v>
      </c>
      <c r="I6" s="126"/>
      <c r="J6" s="137">
        <f t="shared" ref="J6:J25" si="3">H6-D6</f>
        <v>0</v>
      </c>
      <c r="K6" s="104">
        <f t="shared" ref="K6:K25" si="4">IF(D6=0,IF(H6=0,0,"פריט חדש"),IF(H6=0,"ביטול פריט",((H6-D6)/D6)))</f>
        <v>0</v>
      </c>
    </row>
    <row r="7" spans="1:11" ht="24" customHeight="1" x14ac:dyDescent="0.25">
      <c r="A7" s="58">
        <v>2</v>
      </c>
      <c r="B7" s="132"/>
      <c r="C7" s="132"/>
      <c r="D7" s="133"/>
      <c r="E7" s="135"/>
      <c r="F7" s="145">
        <f t="shared" si="0"/>
        <v>0</v>
      </c>
      <c r="G7" s="104">
        <f t="shared" si="1"/>
        <v>0</v>
      </c>
      <c r="H7" s="139">
        <f t="shared" si="2"/>
        <v>0</v>
      </c>
      <c r="I7" s="126"/>
      <c r="J7" s="137">
        <f t="shared" si="3"/>
        <v>0</v>
      </c>
      <c r="K7" s="104">
        <f t="shared" si="4"/>
        <v>0</v>
      </c>
    </row>
    <row r="8" spans="1:11" ht="24" customHeight="1" x14ac:dyDescent="0.25">
      <c r="A8" s="58">
        <v>3</v>
      </c>
      <c r="B8" s="132"/>
      <c r="C8" s="132"/>
      <c r="D8" s="133"/>
      <c r="E8" s="135"/>
      <c r="F8" s="145">
        <f t="shared" si="0"/>
        <v>0</v>
      </c>
      <c r="G8" s="104">
        <f t="shared" si="1"/>
        <v>0</v>
      </c>
      <c r="H8" s="139">
        <f t="shared" si="2"/>
        <v>0</v>
      </c>
      <c r="I8" s="126"/>
      <c r="J8" s="137">
        <f t="shared" si="3"/>
        <v>0</v>
      </c>
      <c r="K8" s="104">
        <f t="shared" si="4"/>
        <v>0</v>
      </c>
    </row>
    <row r="9" spans="1:11" ht="24" customHeight="1" x14ac:dyDescent="0.25">
      <c r="A9" s="58">
        <v>4</v>
      </c>
      <c r="B9" s="132"/>
      <c r="C9" s="132"/>
      <c r="D9" s="133"/>
      <c r="E9" s="135"/>
      <c r="F9" s="145">
        <f t="shared" si="0"/>
        <v>0</v>
      </c>
      <c r="G9" s="104">
        <f t="shared" si="1"/>
        <v>0</v>
      </c>
      <c r="H9" s="139">
        <f t="shared" si="2"/>
        <v>0</v>
      </c>
      <c r="I9" s="126"/>
      <c r="J9" s="137">
        <f t="shared" si="3"/>
        <v>0</v>
      </c>
      <c r="K9" s="104">
        <f t="shared" si="4"/>
        <v>0</v>
      </c>
    </row>
    <row r="10" spans="1:11" ht="24" customHeight="1" x14ac:dyDescent="0.25">
      <c r="A10" s="58">
        <v>5</v>
      </c>
      <c r="B10" s="132"/>
      <c r="C10" s="132"/>
      <c r="D10" s="133"/>
      <c r="E10" s="135"/>
      <c r="F10" s="145">
        <f t="shared" si="0"/>
        <v>0</v>
      </c>
      <c r="G10" s="104">
        <f t="shared" si="1"/>
        <v>0</v>
      </c>
      <c r="H10" s="139">
        <f t="shared" si="2"/>
        <v>0</v>
      </c>
      <c r="I10" s="126"/>
      <c r="J10" s="137">
        <f t="shared" si="3"/>
        <v>0</v>
      </c>
      <c r="K10" s="104">
        <f t="shared" si="4"/>
        <v>0</v>
      </c>
    </row>
    <row r="11" spans="1:11" ht="24" customHeight="1" x14ac:dyDescent="0.25">
      <c r="A11" s="58">
        <v>6</v>
      </c>
      <c r="B11" s="59"/>
      <c r="C11" s="59"/>
      <c r="D11" s="60"/>
      <c r="E11" s="61"/>
      <c r="F11" s="145">
        <f t="shared" si="0"/>
        <v>0</v>
      </c>
      <c r="G11" s="104">
        <f t="shared" si="1"/>
        <v>0</v>
      </c>
      <c r="H11" s="139">
        <f t="shared" si="2"/>
        <v>0</v>
      </c>
      <c r="I11" s="126"/>
      <c r="J11" s="137">
        <f t="shared" si="3"/>
        <v>0</v>
      </c>
      <c r="K11" s="104">
        <f t="shared" si="4"/>
        <v>0</v>
      </c>
    </row>
    <row r="12" spans="1:11" ht="24" customHeight="1" x14ac:dyDescent="0.25">
      <c r="A12" s="58">
        <v>7</v>
      </c>
      <c r="B12" s="59"/>
      <c r="C12" s="59"/>
      <c r="D12" s="60"/>
      <c r="E12" s="61"/>
      <c r="F12" s="145">
        <f t="shared" si="0"/>
        <v>0</v>
      </c>
      <c r="G12" s="104">
        <f t="shared" si="1"/>
        <v>0</v>
      </c>
      <c r="H12" s="139">
        <f t="shared" si="2"/>
        <v>0</v>
      </c>
      <c r="I12" s="126"/>
      <c r="J12" s="137">
        <f t="shared" si="3"/>
        <v>0</v>
      </c>
      <c r="K12" s="104">
        <f t="shared" si="4"/>
        <v>0</v>
      </c>
    </row>
    <row r="13" spans="1:11" ht="24" customHeight="1" x14ac:dyDescent="0.25">
      <c r="A13" s="58">
        <v>8</v>
      </c>
      <c r="B13" s="59"/>
      <c r="C13" s="59"/>
      <c r="D13" s="60"/>
      <c r="E13" s="61"/>
      <c r="F13" s="145">
        <f t="shared" si="0"/>
        <v>0</v>
      </c>
      <c r="G13" s="104">
        <f t="shared" si="1"/>
        <v>0</v>
      </c>
      <c r="H13" s="139">
        <f t="shared" si="2"/>
        <v>0</v>
      </c>
      <c r="I13" s="126"/>
      <c r="J13" s="137">
        <f t="shared" si="3"/>
        <v>0</v>
      </c>
      <c r="K13" s="104">
        <f t="shared" si="4"/>
        <v>0</v>
      </c>
    </row>
    <row r="14" spans="1:11" ht="24" customHeight="1" x14ac:dyDescent="0.25">
      <c r="A14" s="58">
        <v>9</v>
      </c>
      <c r="B14" s="59"/>
      <c r="C14" s="59"/>
      <c r="D14" s="60"/>
      <c r="E14" s="61"/>
      <c r="F14" s="145">
        <f t="shared" si="0"/>
        <v>0</v>
      </c>
      <c r="G14" s="104">
        <f t="shared" si="1"/>
        <v>0</v>
      </c>
      <c r="H14" s="139">
        <f t="shared" si="2"/>
        <v>0</v>
      </c>
      <c r="I14" s="126"/>
      <c r="J14" s="137">
        <f t="shared" si="3"/>
        <v>0</v>
      </c>
      <c r="K14" s="104">
        <f t="shared" si="4"/>
        <v>0</v>
      </c>
    </row>
    <row r="15" spans="1:11" ht="24" customHeight="1" x14ac:dyDescent="0.25">
      <c r="A15" s="58">
        <v>10</v>
      </c>
      <c r="B15" s="59"/>
      <c r="C15" s="59"/>
      <c r="D15" s="60"/>
      <c r="E15" s="61"/>
      <c r="F15" s="145">
        <f t="shared" si="0"/>
        <v>0</v>
      </c>
      <c r="G15" s="104">
        <f t="shared" si="1"/>
        <v>0</v>
      </c>
      <c r="H15" s="139">
        <f t="shared" si="2"/>
        <v>0</v>
      </c>
      <c r="I15" s="126"/>
      <c r="J15" s="137">
        <f t="shared" si="3"/>
        <v>0</v>
      </c>
      <c r="K15" s="104">
        <f t="shared" si="4"/>
        <v>0</v>
      </c>
    </row>
    <row r="16" spans="1:11" ht="24" customHeight="1" x14ac:dyDescent="0.25">
      <c r="A16" s="58">
        <v>11</v>
      </c>
      <c r="B16" s="59"/>
      <c r="C16" s="59"/>
      <c r="D16" s="60"/>
      <c r="E16" s="61"/>
      <c r="F16" s="145">
        <f t="shared" si="0"/>
        <v>0</v>
      </c>
      <c r="G16" s="104">
        <f t="shared" si="1"/>
        <v>0</v>
      </c>
      <c r="H16" s="139">
        <f t="shared" si="2"/>
        <v>0</v>
      </c>
      <c r="I16" s="126"/>
      <c r="J16" s="137">
        <f t="shared" si="3"/>
        <v>0</v>
      </c>
      <c r="K16" s="104">
        <f t="shared" si="4"/>
        <v>0</v>
      </c>
    </row>
    <row r="17" spans="1:11" ht="24" customHeight="1" x14ac:dyDescent="0.25">
      <c r="A17" s="58">
        <v>12</v>
      </c>
      <c r="B17" s="59"/>
      <c r="C17" s="59"/>
      <c r="D17" s="60"/>
      <c r="E17" s="61"/>
      <c r="F17" s="145">
        <f t="shared" si="0"/>
        <v>0</v>
      </c>
      <c r="G17" s="104">
        <f t="shared" si="1"/>
        <v>0</v>
      </c>
      <c r="H17" s="139">
        <f t="shared" si="2"/>
        <v>0</v>
      </c>
      <c r="I17" s="126"/>
      <c r="J17" s="137">
        <f t="shared" si="3"/>
        <v>0</v>
      </c>
      <c r="K17" s="104">
        <f t="shared" si="4"/>
        <v>0</v>
      </c>
    </row>
    <row r="18" spans="1:11" ht="24" customHeight="1" x14ac:dyDescent="0.25">
      <c r="A18" s="58">
        <v>13</v>
      </c>
      <c r="B18" s="59"/>
      <c r="C18" s="59"/>
      <c r="D18" s="60"/>
      <c r="E18" s="61"/>
      <c r="F18" s="145">
        <f t="shared" si="0"/>
        <v>0</v>
      </c>
      <c r="G18" s="104">
        <f t="shared" si="1"/>
        <v>0</v>
      </c>
      <c r="H18" s="139">
        <f t="shared" si="2"/>
        <v>0</v>
      </c>
      <c r="I18" s="126"/>
      <c r="J18" s="137">
        <f t="shared" si="3"/>
        <v>0</v>
      </c>
      <c r="K18" s="104">
        <f t="shared" si="4"/>
        <v>0</v>
      </c>
    </row>
    <row r="19" spans="1:11" ht="24" customHeight="1" x14ac:dyDescent="0.25">
      <c r="A19" s="58">
        <v>14</v>
      </c>
      <c r="B19" s="59"/>
      <c r="C19" s="59"/>
      <c r="D19" s="60"/>
      <c r="E19" s="61"/>
      <c r="F19" s="145">
        <f t="shared" si="0"/>
        <v>0</v>
      </c>
      <c r="G19" s="104">
        <f t="shared" si="1"/>
        <v>0</v>
      </c>
      <c r="H19" s="139">
        <f t="shared" si="2"/>
        <v>0</v>
      </c>
      <c r="I19" s="126"/>
      <c r="J19" s="137">
        <f t="shared" si="3"/>
        <v>0</v>
      </c>
      <c r="K19" s="104">
        <f t="shared" si="4"/>
        <v>0</v>
      </c>
    </row>
    <row r="20" spans="1:11" ht="24" customHeight="1" x14ac:dyDescent="0.25">
      <c r="A20" s="58">
        <v>15</v>
      </c>
      <c r="B20" s="59"/>
      <c r="C20" s="59"/>
      <c r="D20" s="60"/>
      <c r="E20" s="61"/>
      <c r="F20" s="145">
        <f t="shared" si="0"/>
        <v>0</v>
      </c>
      <c r="G20" s="104">
        <f t="shared" si="1"/>
        <v>0</v>
      </c>
      <c r="H20" s="139">
        <f t="shared" si="2"/>
        <v>0</v>
      </c>
      <c r="I20" s="126"/>
      <c r="J20" s="137">
        <f t="shared" si="3"/>
        <v>0</v>
      </c>
      <c r="K20" s="104">
        <f t="shared" si="4"/>
        <v>0</v>
      </c>
    </row>
    <row r="21" spans="1:11" ht="24" customHeight="1" x14ac:dyDescent="0.25">
      <c r="A21" s="58">
        <v>16</v>
      </c>
      <c r="B21" s="59"/>
      <c r="C21" s="59"/>
      <c r="D21" s="60"/>
      <c r="E21" s="61"/>
      <c r="F21" s="145">
        <f t="shared" si="0"/>
        <v>0</v>
      </c>
      <c r="G21" s="104">
        <f t="shared" si="1"/>
        <v>0</v>
      </c>
      <c r="H21" s="139">
        <f t="shared" si="2"/>
        <v>0</v>
      </c>
      <c r="I21" s="126"/>
      <c r="J21" s="137">
        <f t="shared" si="3"/>
        <v>0</v>
      </c>
      <c r="K21" s="104">
        <f t="shared" si="4"/>
        <v>0</v>
      </c>
    </row>
    <row r="22" spans="1:11" ht="24" customHeight="1" x14ac:dyDescent="0.25">
      <c r="A22" s="58">
        <v>17</v>
      </c>
      <c r="B22" s="59"/>
      <c r="C22" s="59"/>
      <c r="D22" s="60"/>
      <c r="E22" s="61"/>
      <c r="F22" s="145">
        <f t="shared" si="0"/>
        <v>0</v>
      </c>
      <c r="G22" s="104">
        <f t="shared" si="1"/>
        <v>0</v>
      </c>
      <c r="H22" s="139">
        <f t="shared" si="2"/>
        <v>0</v>
      </c>
      <c r="I22" s="126"/>
      <c r="J22" s="137">
        <f t="shared" si="3"/>
        <v>0</v>
      </c>
      <c r="K22" s="104">
        <f t="shared" si="4"/>
        <v>0</v>
      </c>
    </row>
    <row r="23" spans="1:11" ht="24" customHeight="1" x14ac:dyDescent="0.25">
      <c r="A23" s="58">
        <v>18</v>
      </c>
      <c r="B23" s="59"/>
      <c r="C23" s="59"/>
      <c r="D23" s="60"/>
      <c r="E23" s="61"/>
      <c r="F23" s="145">
        <f t="shared" si="0"/>
        <v>0</v>
      </c>
      <c r="G23" s="104">
        <f t="shared" si="1"/>
        <v>0</v>
      </c>
      <c r="H23" s="139">
        <f t="shared" si="2"/>
        <v>0</v>
      </c>
      <c r="I23" s="126"/>
      <c r="J23" s="137">
        <f t="shared" si="3"/>
        <v>0</v>
      </c>
      <c r="K23" s="104">
        <f t="shared" si="4"/>
        <v>0</v>
      </c>
    </row>
    <row r="24" spans="1:11" ht="24" customHeight="1" x14ac:dyDescent="0.25">
      <c r="A24" s="58">
        <v>19</v>
      </c>
      <c r="B24" s="59"/>
      <c r="C24" s="59"/>
      <c r="D24" s="60"/>
      <c r="E24" s="61"/>
      <c r="F24" s="145">
        <f t="shared" si="0"/>
        <v>0</v>
      </c>
      <c r="G24" s="104">
        <f t="shared" si="1"/>
        <v>0</v>
      </c>
      <c r="H24" s="139">
        <f t="shared" si="2"/>
        <v>0</v>
      </c>
      <c r="I24" s="126"/>
      <c r="J24" s="137">
        <f t="shared" si="3"/>
        <v>0</v>
      </c>
      <c r="K24" s="104">
        <f t="shared" si="4"/>
        <v>0</v>
      </c>
    </row>
    <row r="25" spans="1:11" ht="24" customHeight="1" x14ac:dyDescent="0.25">
      <c r="A25" s="58">
        <v>20</v>
      </c>
      <c r="B25" s="59"/>
      <c r="C25" s="59"/>
      <c r="D25" s="60"/>
      <c r="E25" s="61"/>
      <c r="F25" s="145">
        <f t="shared" si="0"/>
        <v>0</v>
      </c>
      <c r="G25" s="104">
        <f t="shared" si="1"/>
        <v>0</v>
      </c>
      <c r="H25" s="139">
        <f t="shared" si="2"/>
        <v>0</v>
      </c>
      <c r="I25" s="126"/>
      <c r="J25" s="137">
        <f t="shared" si="3"/>
        <v>0</v>
      </c>
      <c r="K25" s="104">
        <f t="shared" si="4"/>
        <v>0</v>
      </c>
    </row>
    <row r="26" spans="1:11" ht="24" customHeight="1" thickBot="1" x14ac:dyDescent="0.3">
      <c r="A26" s="58"/>
      <c r="B26" s="58"/>
      <c r="C26" s="65" t="s">
        <v>58</v>
      </c>
      <c r="D26" s="65">
        <f>SUM(D6:D25)</f>
        <v>0</v>
      </c>
      <c r="E26" s="66">
        <f>SUM(E6:E25)</f>
        <v>0</v>
      </c>
      <c r="F26" s="149">
        <f>SUM(F6:F25)</f>
        <v>0</v>
      </c>
      <c r="G26" s="129"/>
      <c r="H26" s="150">
        <f>SUM(H6:H25)</f>
        <v>0</v>
      </c>
      <c r="I26" s="105"/>
      <c r="J26" s="151">
        <f>SUM(J6:J25)</f>
        <v>0</v>
      </c>
      <c r="K26" s="106"/>
    </row>
  </sheetData>
  <sheetProtection password="CF66" sheet="1" objects="1" scenarios="1"/>
  <mergeCells count="14">
    <mergeCell ref="K3:K5"/>
    <mergeCell ref="A2:G2"/>
    <mergeCell ref="H2:K2"/>
    <mergeCell ref="A3:A5"/>
    <mergeCell ref="I1:K1"/>
    <mergeCell ref="F3:F5"/>
    <mergeCell ref="B3:B5"/>
    <mergeCell ref="C3:C5"/>
    <mergeCell ref="D3:D5"/>
    <mergeCell ref="E3:E5"/>
    <mergeCell ref="I3:I5"/>
    <mergeCell ref="G3:G5"/>
    <mergeCell ref="H3:H5"/>
    <mergeCell ref="J3:J5"/>
  </mergeCells>
  <phoneticPr fontId="6" type="noConversion"/>
  <conditionalFormatting sqref="G6:G25 K6:K25">
    <cfRule type="cellIs" dxfId="10" priority="1" stopIfTrue="1" operator="equal">
      <formula>"ביטול פריט"</formula>
    </cfRule>
    <cfRule type="cellIs" dxfId="9" priority="2" stopIfTrue="1" operator="equal">
      <formula>"פריט חדש"</formula>
    </cfRule>
  </conditionalFormatting>
  <pageMargins left="0.15748031496062992" right="0.15748031496062992" top="0.98425196850393704" bottom="0.98425196850393704" header="0.51181102362204722" footer="0.51181102362204722"/>
  <pageSetup paperSize="9" scale="76" orientation="landscape" r:id="rId1"/>
  <headerFooter alignWithMargins="0">
    <oddFooter>&amp;Cעמוד 5 מתוך 7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  <pageSetUpPr fitToPage="1"/>
  </sheetPr>
  <dimension ref="A1:N50"/>
  <sheetViews>
    <sheetView rightToLeft="1" zoomScale="75" zoomScaleNormal="75" workbookViewId="0">
      <pane ySplit="5" topLeftCell="A6" activePane="bottomLeft" state="frozen"/>
      <selection pane="bottomLeft"/>
    </sheetView>
  </sheetViews>
  <sheetFormatPr defaultRowHeight="15.75" x14ac:dyDescent="0.25"/>
  <cols>
    <col min="1" max="1" width="10.7109375" style="62" bestFit="1" customWidth="1"/>
    <col min="2" max="2" width="27.85546875" style="62" customWidth="1"/>
    <col min="3" max="3" width="10.85546875" style="62" customWidth="1"/>
    <col min="4" max="4" width="23.28515625" style="62" customWidth="1"/>
    <col min="5" max="6" width="11.85546875" style="62" bestFit="1" customWidth="1"/>
    <col min="7" max="7" width="16.28515625" style="62" customWidth="1"/>
    <col min="8" max="8" width="15.28515625" style="62" customWidth="1"/>
    <col min="9" max="9" width="13.5703125" style="63" customWidth="1"/>
    <col min="10" max="10" width="13.140625" style="42" customWidth="1"/>
    <col min="11" max="11" width="18.28515625" style="42" customWidth="1"/>
    <col min="12" max="12" width="28.85546875" style="42" customWidth="1"/>
    <col min="13" max="13" width="14" style="42" customWidth="1"/>
    <col min="14" max="14" width="13.140625" style="42" customWidth="1"/>
    <col min="15" max="15" width="23.7109375" style="42" customWidth="1"/>
    <col min="16" max="16384" width="9.140625" style="42"/>
  </cols>
  <sheetData>
    <row r="1" spans="1:14" s="91" customFormat="1" ht="27" customHeight="1" thickBot="1" x14ac:dyDescent="0.55000000000000004">
      <c r="A1" s="92"/>
      <c r="B1" s="102" t="s">
        <v>22</v>
      </c>
      <c r="C1" s="93"/>
      <c r="D1" s="93"/>
      <c r="E1" s="94" t="s">
        <v>19</v>
      </c>
      <c r="F1" s="97">
        <f>'דף ראשי'!C14</f>
        <v>0</v>
      </c>
      <c r="G1" s="95"/>
      <c r="H1" s="94" t="s">
        <v>20</v>
      </c>
      <c r="I1" s="348">
        <f>'דף ראשי'!C8</f>
        <v>0</v>
      </c>
      <c r="J1" s="348"/>
      <c r="K1" s="348"/>
      <c r="L1" s="348"/>
      <c r="M1" s="95"/>
      <c r="N1" s="96"/>
    </row>
    <row r="2" spans="1:14" s="123" customFormat="1" ht="18.75" x14ac:dyDescent="0.3">
      <c r="A2" s="328" t="s">
        <v>39</v>
      </c>
      <c r="B2" s="328"/>
      <c r="C2" s="328"/>
      <c r="D2" s="328"/>
      <c r="E2" s="328"/>
      <c r="F2" s="328"/>
      <c r="G2" s="328"/>
      <c r="H2" s="328"/>
      <c r="I2" s="328"/>
      <c r="J2" s="329"/>
      <c r="K2" s="327" t="s">
        <v>38</v>
      </c>
      <c r="L2" s="328"/>
      <c r="M2" s="328"/>
      <c r="N2" s="329"/>
    </row>
    <row r="3" spans="1:14" s="43" customFormat="1" ht="12.75" customHeight="1" x14ac:dyDescent="0.25">
      <c r="A3" s="331" t="s">
        <v>9</v>
      </c>
      <c r="B3" s="331" t="s">
        <v>40</v>
      </c>
      <c r="C3" s="332" t="s">
        <v>3</v>
      </c>
      <c r="D3" s="332" t="s">
        <v>59</v>
      </c>
      <c r="E3" s="332" t="s">
        <v>41</v>
      </c>
      <c r="F3" s="332" t="s">
        <v>12</v>
      </c>
      <c r="G3" s="332" t="s">
        <v>57</v>
      </c>
      <c r="H3" s="333" t="s">
        <v>5</v>
      </c>
      <c r="I3" s="332" t="s">
        <v>6</v>
      </c>
      <c r="J3" s="353" t="s">
        <v>70</v>
      </c>
      <c r="K3" s="340" t="s">
        <v>87</v>
      </c>
      <c r="L3" s="344" t="s">
        <v>23</v>
      </c>
      <c r="M3" s="342" t="s">
        <v>37</v>
      </c>
      <c r="N3" s="337" t="s">
        <v>69</v>
      </c>
    </row>
    <row r="4" spans="1:14" s="43" customFormat="1" ht="12.75" customHeight="1" x14ac:dyDescent="0.25">
      <c r="A4" s="331"/>
      <c r="B4" s="331"/>
      <c r="C4" s="332"/>
      <c r="D4" s="332"/>
      <c r="E4" s="332"/>
      <c r="F4" s="332"/>
      <c r="G4" s="332"/>
      <c r="H4" s="333"/>
      <c r="I4" s="332"/>
      <c r="J4" s="353"/>
      <c r="K4" s="340"/>
      <c r="L4" s="344"/>
      <c r="M4" s="342"/>
      <c r="N4" s="337"/>
    </row>
    <row r="5" spans="1:14" s="43" customFormat="1" ht="12.75" customHeight="1" x14ac:dyDescent="0.25">
      <c r="A5" s="331"/>
      <c r="B5" s="331"/>
      <c r="C5" s="332"/>
      <c r="D5" s="332"/>
      <c r="E5" s="332"/>
      <c r="F5" s="332"/>
      <c r="G5" s="332"/>
      <c r="H5" s="333"/>
      <c r="I5" s="332"/>
      <c r="J5" s="353"/>
      <c r="K5" s="340"/>
      <c r="L5" s="344"/>
      <c r="M5" s="342"/>
      <c r="N5" s="337"/>
    </row>
    <row r="6" spans="1:14" ht="21.75" customHeight="1" x14ac:dyDescent="0.25">
      <c r="A6" s="58">
        <v>1</v>
      </c>
      <c r="B6" s="132"/>
      <c r="C6" s="133"/>
      <c r="D6" s="133"/>
      <c r="E6" s="135"/>
      <c r="F6" s="136"/>
      <c r="G6" s="133"/>
      <c r="H6" s="137">
        <f>ROUND(IF($A$50="כן",0.6666,0.3333)*D6*E6*F6/12,0)</f>
        <v>0</v>
      </c>
      <c r="I6" s="145">
        <f t="shared" ref="I6:I15" si="0">H6-G6</f>
        <v>0</v>
      </c>
      <c r="J6" s="104">
        <f t="shared" ref="J6:J15" si="1">IF(G6=0,IF(H6=0,0,"פריט חדש"),IF(H6=0,"ביטול פריט",I6/G6))</f>
        <v>0</v>
      </c>
      <c r="K6" s="139">
        <f>H6</f>
        <v>0</v>
      </c>
      <c r="L6" s="126"/>
      <c r="M6" s="137">
        <f t="shared" ref="M6:M15" si="2">K6-G6</f>
        <v>0</v>
      </c>
      <c r="N6" s="104">
        <f t="shared" ref="N6:N15" si="3">IF(G6=0,IF(K6=0,0,"פריט חדש"),IF(K6=0,"ביטול פריט",((K6-G6)/G6)))</f>
        <v>0</v>
      </c>
    </row>
    <row r="7" spans="1:14" ht="21.75" customHeight="1" x14ac:dyDescent="0.25">
      <c r="A7" s="58">
        <v>2</v>
      </c>
      <c r="B7" s="132"/>
      <c r="C7" s="133"/>
      <c r="D7" s="133"/>
      <c r="E7" s="135"/>
      <c r="F7" s="136"/>
      <c r="G7" s="133"/>
      <c r="H7" s="137">
        <f t="shared" ref="H7:H25" si="4">ROUND(IF($A$50="כן",0.6666,0.3333)*D7*E7*F7/12,0)</f>
        <v>0</v>
      </c>
      <c r="I7" s="145">
        <f t="shared" si="0"/>
        <v>0</v>
      </c>
      <c r="J7" s="104">
        <f t="shared" si="1"/>
        <v>0</v>
      </c>
      <c r="K7" s="139">
        <f t="shared" ref="K7:K25" si="5">H7</f>
        <v>0</v>
      </c>
      <c r="L7" s="126"/>
      <c r="M7" s="137">
        <f t="shared" si="2"/>
        <v>0</v>
      </c>
      <c r="N7" s="104">
        <f t="shared" si="3"/>
        <v>0</v>
      </c>
    </row>
    <row r="8" spans="1:14" ht="21.75" customHeight="1" x14ac:dyDescent="0.25">
      <c r="A8" s="58">
        <v>3</v>
      </c>
      <c r="B8" s="132"/>
      <c r="C8" s="133"/>
      <c r="D8" s="133"/>
      <c r="E8" s="135"/>
      <c r="F8" s="136"/>
      <c r="G8" s="133"/>
      <c r="H8" s="137">
        <f t="shared" si="4"/>
        <v>0</v>
      </c>
      <c r="I8" s="145">
        <f t="shared" si="0"/>
        <v>0</v>
      </c>
      <c r="J8" s="104">
        <f t="shared" si="1"/>
        <v>0</v>
      </c>
      <c r="K8" s="139">
        <f t="shared" si="5"/>
        <v>0</v>
      </c>
      <c r="L8" s="126"/>
      <c r="M8" s="137">
        <f t="shared" si="2"/>
        <v>0</v>
      </c>
      <c r="N8" s="104">
        <f t="shared" si="3"/>
        <v>0</v>
      </c>
    </row>
    <row r="9" spans="1:14" ht="21.75" customHeight="1" x14ac:dyDescent="0.25">
      <c r="A9" s="58">
        <v>4</v>
      </c>
      <c r="B9" s="132"/>
      <c r="C9" s="133"/>
      <c r="D9" s="133"/>
      <c r="E9" s="135"/>
      <c r="F9" s="136"/>
      <c r="G9" s="133"/>
      <c r="H9" s="137">
        <f t="shared" si="4"/>
        <v>0</v>
      </c>
      <c r="I9" s="145">
        <f t="shared" si="0"/>
        <v>0</v>
      </c>
      <c r="J9" s="104">
        <f t="shared" si="1"/>
        <v>0</v>
      </c>
      <c r="K9" s="139">
        <f t="shared" si="5"/>
        <v>0</v>
      </c>
      <c r="L9" s="126"/>
      <c r="M9" s="137">
        <f t="shared" si="2"/>
        <v>0</v>
      </c>
      <c r="N9" s="104">
        <f t="shared" si="3"/>
        <v>0</v>
      </c>
    </row>
    <row r="10" spans="1:14" ht="21.75" customHeight="1" x14ac:dyDescent="0.25">
      <c r="A10" s="58">
        <v>5</v>
      </c>
      <c r="B10" s="132"/>
      <c r="C10" s="133"/>
      <c r="D10" s="133"/>
      <c r="E10" s="135"/>
      <c r="F10" s="136"/>
      <c r="G10" s="133"/>
      <c r="H10" s="137">
        <f t="shared" si="4"/>
        <v>0</v>
      </c>
      <c r="I10" s="145">
        <f t="shared" si="0"/>
        <v>0</v>
      </c>
      <c r="J10" s="104">
        <f t="shared" si="1"/>
        <v>0</v>
      </c>
      <c r="K10" s="139">
        <f t="shared" si="5"/>
        <v>0</v>
      </c>
      <c r="L10" s="126"/>
      <c r="M10" s="137">
        <f t="shared" si="2"/>
        <v>0</v>
      </c>
      <c r="N10" s="104">
        <f t="shared" si="3"/>
        <v>0</v>
      </c>
    </row>
    <row r="11" spans="1:14" ht="21.75" customHeight="1" x14ac:dyDescent="0.25">
      <c r="A11" s="58">
        <v>6</v>
      </c>
      <c r="B11" s="132"/>
      <c r="C11" s="133"/>
      <c r="D11" s="133"/>
      <c r="E11" s="135"/>
      <c r="F11" s="136"/>
      <c r="G11" s="133"/>
      <c r="H11" s="137">
        <f t="shared" si="4"/>
        <v>0</v>
      </c>
      <c r="I11" s="145">
        <f t="shared" si="0"/>
        <v>0</v>
      </c>
      <c r="J11" s="104">
        <f t="shared" si="1"/>
        <v>0</v>
      </c>
      <c r="K11" s="139">
        <f t="shared" si="5"/>
        <v>0</v>
      </c>
      <c r="L11" s="126"/>
      <c r="M11" s="137">
        <f t="shared" si="2"/>
        <v>0</v>
      </c>
      <c r="N11" s="104">
        <f t="shared" si="3"/>
        <v>0</v>
      </c>
    </row>
    <row r="12" spans="1:14" ht="21.75" customHeight="1" x14ac:dyDescent="0.25">
      <c r="A12" s="58">
        <v>7</v>
      </c>
      <c r="B12" s="132"/>
      <c r="C12" s="133"/>
      <c r="D12" s="133"/>
      <c r="E12" s="135"/>
      <c r="F12" s="136"/>
      <c r="G12" s="133"/>
      <c r="H12" s="137">
        <f t="shared" si="4"/>
        <v>0</v>
      </c>
      <c r="I12" s="145">
        <f t="shared" si="0"/>
        <v>0</v>
      </c>
      <c r="J12" s="104">
        <f t="shared" si="1"/>
        <v>0</v>
      </c>
      <c r="K12" s="139">
        <f t="shared" si="5"/>
        <v>0</v>
      </c>
      <c r="L12" s="126"/>
      <c r="M12" s="137">
        <f t="shared" si="2"/>
        <v>0</v>
      </c>
      <c r="N12" s="104">
        <f t="shared" si="3"/>
        <v>0</v>
      </c>
    </row>
    <row r="13" spans="1:14" ht="21.75" customHeight="1" x14ac:dyDescent="0.25">
      <c r="A13" s="58">
        <v>8</v>
      </c>
      <c r="B13" s="132"/>
      <c r="C13" s="133"/>
      <c r="D13" s="133"/>
      <c r="E13" s="135"/>
      <c r="F13" s="136"/>
      <c r="G13" s="133"/>
      <c r="H13" s="137">
        <f t="shared" si="4"/>
        <v>0</v>
      </c>
      <c r="I13" s="145">
        <f t="shared" si="0"/>
        <v>0</v>
      </c>
      <c r="J13" s="104">
        <f t="shared" si="1"/>
        <v>0</v>
      </c>
      <c r="K13" s="139">
        <f t="shared" si="5"/>
        <v>0</v>
      </c>
      <c r="L13" s="126"/>
      <c r="M13" s="137">
        <f t="shared" si="2"/>
        <v>0</v>
      </c>
      <c r="N13" s="104">
        <f t="shared" si="3"/>
        <v>0</v>
      </c>
    </row>
    <row r="14" spans="1:14" ht="21.75" customHeight="1" x14ac:dyDescent="0.25">
      <c r="A14" s="58">
        <v>9</v>
      </c>
      <c r="B14" s="132"/>
      <c r="C14" s="133"/>
      <c r="D14" s="133"/>
      <c r="E14" s="135"/>
      <c r="F14" s="136"/>
      <c r="G14" s="133"/>
      <c r="H14" s="137">
        <f t="shared" si="4"/>
        <v>0</v>
      </c>
      <c r="I14" s="145">
        <f t="shared" si="0"/>
        <v>0</v>
      </c>
      <c r="J14" s="104">
        <f t="shared" si="1"/>
        <v>0</v>
      </c>
      <c r="K14" s="139">
        <f t="shared" si="5"/>
        <v>0</v>
      </c>
      <c r="L14" s="126"/>
      <c r="M14" s="137">
        <f t="shared" si="2"/>
        <v>0</v>
      </c>
      <c r="N14" s="104">
        <f t="shared" si="3"/>
        <v>0</v>
      </c>
    </row>
    <row r="15" spans="1:14" ht="21.75" customHeight="1" x14ac:dyDescent="0.25">
      <c r="A15" s="58">
        <v>10</v>
      </c>
      <c r="B15" s="132"/>
      <c r="C15" s="133"/>
      <c r="D15" s="133"/>
      <c r="E15" s="135"/>
      <c r="F15" s="136"/>
      <c r="G15" s="133"/>
      <c r="H15" s="137">
        <f t="shared" si="4"/>
        <v>0</v>
      </c>
      <c r="I15" s="145">
        <f t="shared" si="0"/>
        <v>0</v>
      </c>
      <c r="J15" s="104">
        <f t="shared" si="1"/>
        <v>0</v>
      </c>
      <c r="K15" s="139">
        <f t="shared" si="5"/>
        <v>0</v>
      </c>
      <c r="L15" s="126"/>
      <c r="M15" s="137">
        <f t="shared" si="2"/>
        <v>0</v>
      </c>
      <c r="N15" s="104">
        <f t="shared" si="3"/>
        <v>0</v>
      </c>
    </row>
    <row r="16" spans="1:14" ht="21.75" customHeight="1" x14ac:dyDescent="0.25">
      <c r="A16" s="58">
        <v>11</v>
      </c>
      <c r="B16" s="59"/>
      <c r="C16" s="59"/>
      <c r="D16" s="131"/>
      <c r="E16" s="59"/>
      <c r="F16" s="64"/>
      <c r="G16" s="60"/>
      <c r="H16" s="137">
        <f t="shared" si="4"/>
        <v>0</v>
      </c>
      <c r="I16" s="145">
        <f t="shared" ref="I16:I25" si="6">H16-G16</f>
        <v>0</v>
      </c>
      <c r="J16" s="104">
        <f t="shared" ref="J16:J25" si="7">IF(G16=0,IF(H16=0,0,"פריט חדש"),IF(H16=0,"ביטול פריט",I16/G16))</f>
        <v>0</v>
      </c>
      <c r="K16" s="139">
        <f t="shared" si="5"/>
        <v>0</v>
      </c>
      <c r="L16" s="126"/>
      <c r="M16" s="137">
        <f t="shared" ref="M16:M25" si="8">K16-G16</f>
        <v>0</v>
      </c>
      <c r="N16" s="104">
        <f t="shared" ref="N16:N25" si="9">IF(G16=0,IF(K16=0,0,"פריט חדש"),IF(K16=0,"ביטול פריט",((K16-G16)/G16)))</f>
        <v>0</v>
      </c>
    </row>
    <row r="17" spans="1:14" ht="21.75" customHeight="1" x14ac:dyDescent="0.25">
      <c r="A17" s="58">
        <v>12</v>
      </c>
      <c r="B17" s="59"/>
      <c r="C17" s="59"/>
      <c r="D17" s="131"/>
      <c r="E17" s="59"/>
      <c r="F17" s="64"/>
      <c r="G17" s="60"/>
      <c r="H17" s="137">
        <f t="shared" si="4"/>
        <v>0</v>
      </c>
      <c r="I17" s="145">
        <f t="shared" si="6"/>
        <v>0</v>
      </c>
      <c r="J17" s="104">
        <f t="shared" si="7"/>
        <v>0</v>
      </c>
      <c r="K17" s="139">
        <f t="shared" si="5"/>
        <v>0</v>
      </c>
      <c r="L17" s="126"/>
      <c r="M17" s="137">
        <f t="shared" si="8"/>
        <v>0</v>
      </c>
      <c r="N17" s="104">
        <f t="shared" si="9"/>
        <v>0</v>
      </c>
    </row>
    <row r="18" spans="1:14" ht="21.75" customHeight="1" x14ac:dyDescent="0.25">
      <c r="A18" s="58">
        <v>13</v>
      </c>
      <c r="B18" s="59"/>
      <c r="C18" s="59"/>
      <c r="D18" s="131"/>
      <c r="E18" s="59"/>
      <c r="F18" s="64"/>
      <c r="G18" s="60"/>
      <c r="H18" s="137">
        <f t="shared" si="4"/>
        <v>0</v>
      </c>
      <c r="I18" s="145">
        <f t="shared" si="6"/>
        <v>0</v>
      </c>
      <c r="J18" s="104">
        <f t="shared" si="7"/>
        <v>0</v>
      </c>
      <c r="K18" s="139">
        <f t="shared" si="5"/>
        <v>0</v>
      </c>
      <c r="L18" s="126"/>
      <c r="M18" s="137">
        <f t="shared" si="8"/>
        <v>0</v>
      </c>
      <c r="N18" s="104">
        <f t="shared" si="9"/>
        <v>0</v>
      </c>
    </row>
    <row r="19" spans="1:14" ht="21.75" customHeight="1" x14ac:dyDescent="0.25">
      <c r="A19" s="58">
        <v>14</v>
      </c>
      <c r="B19" s="59"/>
      <c r="C19" s="59"/>
      <c r="D19" s="131"/>
      <c r="E19" s="59"/>
      <c r="F19" s="64"/>
      <c r="G19" s="60"/>
      <c r="H19" s="137">
        <f t="shared" si="4"/>
        <v>0</v>
      </c>
      <c r="I19" s="145">
        <f t="shared" si="6"/>
        <v>0</v>
      </c>
      <c r="J19" s="104">
        <f t="shared" si="7"/>
        <v>0</v>
      </c>
      <c r="K19" s="139">
        <f t="shared" si="5"/>
        <v>0</v>
      </c>
      <c r="L19" s="126"/>
      <c r="M19" s="137">
        <f t="shared" si="8"/>
        <v>0</v>
      </c>
      <c r="N19" s="104">
        <f t="shared" si="9"/>
        <v>0</v>
      </c>
    </row>
    <row r="20" spans="1:14" ht="21.75" customHeight="1" x14ac:dyDescent="0.25">
      <c r="A20" s="58">
        <v>15</v>
      </c>
      <c r="B20" s="59"/>
      <c r="C20" s="59"/>
      <c r="D20" s="131"/>
      <c r="E20" s="59"/>
      <c r="F20" s="64"/>
      <c r="G20" s="60"/>
      <c r="H20" s="137">
        <f t="shared" si="4"/>
        <v>0</v>
      </c>
      <c r="I20" s="145">
        <f t="shared" si="6"/>
        <v>0</v>
      </c>
      <c r="J20" s="104">
        <f t="shared" si="7"/>
        <v>0</v>
      </c>
      <c r="K20" s="139">
        <f t="shared" si="5"/>
        <v>0</v>
      </c>
      <c r="L20" s="126"/>
      <c r="M20" s="137">
        <f t="shared" si="8"/>
        <v>0</v>
      </c>
      <c r="N20" s="104">
        <f t="shared" si="9"/>
        <v>0</v>
      </c>
    </row>
    <row r="21" spans="1:14" ht="21.75" customHeight="1" x14ac:dyDescent="0.25">
      <c r="A21" s="58">
        <v>16</v>
      </c>
      <c r="B21" s="59"/>
      <c r="C21" s="59"/>
      <c r="D21" s="131"/>
      <c r="E21" s="59"/>
      <c r="F21" s="64"/>
      <c r="G21" s="60"/>
      <c r="H21" s="137">
        <f t="shared" si="4"/>
        <v>0</v>
      </c>
      <c r="I21" s="145">
        <f t="shared" si="6"/>
        <v>0</v>
      </c>
      <c r="J21" s="104">
        <f t="shared" si="7"/>
        <v>0</v>
      </c>
      <c r="K21" s="139">
        <f t="shared" si="5"/>
        <v>0</v>
      </c>
      <c r="L21" s="126"/>
      <c r="M21" s="137">
        <f t="shared" si="8"/>
        <v>0</v>
      </c>
      <c r="N21" s="104">
        <f t="shared" si="9"/>
        <v>0</v>
      </c>
    </row>
    <row r="22" spans="1:14" ht="21.75" customHeight="1" x14ac:dyDescent="0.25">
      <c r="A22" s="58">
        <v>17</v>
      </c>
      <c r="B22" s="59"/>
      <c r="C22" s="59"/>
      <c r="D22" s="131"/>
      <c r="E22" s="59"/>
      <c r="F22" s="64"/>
      <c r="G22" s="60"/>
      <c r="H22" s="137">
        <f t="shared" si="4"/>
        <v>0</v>
      </c>
      <c r="I22" s="145">
        <f t="shared" si="6"/>
        <v>0</v>
      </c>
      <c r="J22" s="104">
        <f t="shared" si="7"/>
        <v>0</v>
      </c>
      <c r="K22" s="139">
        <f t="shared" si="5"/>
        <v>0</v>
      </c>
      <c r="L22" s="126"/>
      <c r="M22" s="137">
        <f t="shared" si="8"/>
        <v>0</v>
      </c>
      <c r="N22" s="104">
        <f t="shared" si="9"/>
        <v>0</v>
      </c>
    </row>
    <row r="23" spans="1:14" ht="21.75" customHeight="1" x14ac:dyDescent="0.25">
      <c r="A23" s="58">
        <v>18</v>
      </c>
      <c r="B23" s="59"/>
      <c r="C23" s="59"/>
      <c r="D23" s="131"/>
      <c r="E23" s="59"/>
      <c r="F23" s="64"/>
      <c r="G23" s="60"/>
      <c r="H23" s="137">
        <f t="shared" si="4"/>
        <v>0</v>
      </c>
      <c r="I23" s="145">
        <f t="shared" si="6"/>
        <v>0</v>
      </c>
      <c r="J23" s="104">
        <f t="shared" si="7"/>
        <v>0</v>
      </c>
      <c r="K23" s="139">
        <f t="shared" si="5"/>
        <v>0</v>
      </c>
      <c r="L23" s="126"/>
      <c r="M23" s="137">
        <f t="shared" si="8"/>
        <v>0</v>
      </c>
      <c r="N23" s="104">
        <f t="shared" si="9"/>
        <v>0</v>
      </c>
    </row>
    <row r="24" spans="1:14" ht="21.75" customHeight="1" x14ac:dyDescent="0.25">
      <c r="A24" s="58">
        <v>19</v>
      </c>
      <c r="B24" s="59"/>
      <c r="C24" s="59"/>
      <c r="D24" s="131"/>
      <c r="E24" s="59"/>
      <c r="F24" s="64"/>
      <c r="G24" s="60"/>
      <c r="H24" s="137">
        <f t="shared" si="4"/>
        <v>0</v>
      </c>
      <c r="I24" s="145">
        <f t="shared" si="6"/>
        <v>0</v>
      </c>
      <c r="J24" s="104">
        <f t="shared" si="7"/>
        <v>0</v>
      </c>
      <c r="K24" s="139">
        <f t="shared" si="5"/>
        <v>0</v>
      </c>
      <c r="L24" s="126"/>
      <c r="M24" s="137">
        <f t="shared" si="8"/>
        <v>0</v>
      </c>
      <c r="N24" s="104">
        <f t="shared" si="9"/>
        <v>0</v>
      </c>
    </row>
    <row r="25" spans="1:14" ht="21.75" customHeight="1" x14ac:dyDescent="0.25">
      <c r="A25" s="58">
        <v>20</v>
      </c>
      <c r="B25" s="59"/>
      <c r="C25" s="59"/>
      <c r="D25" s="131"/>
      <c r="E25" s="59"/>
      <c r="F25" s="64"/>
      <c r="G25" s="60"/>
      <c r="H25" s="137">
        <f t="shared" si="4"/>
        <v>0</v>
      </c>
      <c r="I25" s="145">
        <f t="shared" si="6"/>
        <v>0</v>
      </c>
      <c r="J25" s="104">
        <f t="shared" si="7"/>
        <v>0</v>
      </c>
      <c r="K25" s="139">
        <f t="shared" si="5"/>
        <v>0</v>
      </c>
      <c r="L25" s="126"/>
      <c r="M25" s="137">
        <f t="shared" si="8"/>
        <v>0</v>
      </c>
      <c r="N25" s="104">
        <f t="shared" si="9"/>
        <v>0</v>
      </c>
    </row>
    <row r="26" spans="1:14" ht="16.5" thickBot="1" x14ac:dyDescent="0.3">
      <c r="A26" s="58"/>
      <c r="B26" s="58"/>
      <c r="C26" s="58"/>
      <c r="D26" s="58"/>
      <c r="E26" s="58"/>
      <c r="F26" s="65" t="s">
        <v>58</v>
      </c>
      <c r="G26" s="65">
        <f>SUM(G6:G25)</f>
        <v>0</v>
      </c>
      <c r="H26" s="152">
        <f>SUM(H6:H25)</f>
        <v>0</v>
      </c>
      <c r="I26" s="149">
        <f>SUM(I6:I25)</f>
        <v>0</v>
      </c>
      <c r="J26" s="129"/>
      <c r="K26" s="150">
        <f>SUM(K6:K25)</f>
        <v>0</v>
      </c>
      <c r="L26" s="105"/>
      <c r="M26" s="151">
        <f>SUM(M6:M25)</f>
        <v>0</v>
      </c>
      <c r="N26" s="106"/>
    </row>
    <row r="50" spans="1:1" x14ac:dyDescent="0.25">
      <c r="A50" s="258">
        <f>'דף ראשי'!F22</f>
        <v>0</v>
      </c>
    </row>
  </sheetData>
  <sheetProtection password="CF66" sheet="1" objects="1" scenarios="1"/>
  <mergeCells count="17">
    <mergeCell ref="E3:E5"/>
    <mergeCell ref="F3:F5"/>
    <mergeCell ref="I1:L1"/>
    <mergeCell ref="A2:J2"/>
    <mergeCell ref="K2:N2"/>
    <mergeCell ref="A3:A5"/>
    <mergeCell ref="B3:B5"/>
    <mergeCell ref="G3:G5"/>
    <mergeCell ref="H3:H5"/>
    <mergeCell ref="I3:I5"/>
    <mergeCell ref="J3:J5"/>
    <mergeCell ref="K3:K5"/>
    <mergeCell ref="M3:M5"/>
    <mergeCell ref="N3:N5"/>
    <mergeCell ref="L3:L5"/>
    <mergeCell ref="C3:C5"/>
    <mergeCell ref="D3:D5"/>
  </mergeCells>
  <phoneticPr fontId="6" type="noConversion"/>
  <conditionalFormatting sqref="J6:J25 N6:N25">
    <cfRule type="cellIs" dxfId="8" priority="1" stopIfTrue="1" operator="equal">
      <formula>"ביטול פריט"</formula>
    </cfRule>
    <cfRule type="cellIs" dxfId="7" priority="2" stopIfTrue="1" operator="equal">
      <formula>"פריט חדש"</formula>
    </cfRule>
  </conditionalFormatting>
  <pageMargins left="0.15748031496062992" right="0.15748031496062992" top="0.98425196850393704" bottom="0.98425196850393704" header="0.51181102362204722" footer="0.51181102362204722"/>
  <pageSetup paperSize="9" scale="65" orientation="landscape" r:id="rId1"/>
  <headerFooter alignWithMargins="0">
    <oddFooter>&amp;Cעמוד 6 מתוך 7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3E6FD"/>
  </sheetPr>
  <dimension ref="A1:K28"/>
  <sheetViews>
    <sheetView rightToLeft="1" workbookViewId="0">
      <selection activeCell="H1" sqref="H1"/>
    </sheetView>
  </sheetViews>
  <sheetFormatPr defaultRowHeight="15.75" x14ac:dyDescent="0.25"/>
  <cols>
    <col min="1" max="1" width="5.28515625" style="62" customWidth="1"/>
    <col min="2" max="2" width="27.85546875" style="62" customWidth="1"/>
    <col min="3" max="3" width="15" style="62" customWidth="1"/>
    <col min="4" max="4" width="16.28515625" style="62" customWidth="1"/>
    <col min="5" max="5" width="15.85546875" style="62" customWidth="1"/>
    <col min="6" max="6" width="14.28515625" style="63" customWidth="1"/>
    <col min="7" max="7" width="13.140625" style="42" customWidth="1"/>
    <col min="8" max="8" width="19" style="42" customWidth="1"/>
    <col min="9" max="9" width="27.5703125" style="42" customWidth="1"/>
    <col min="10" max="10" width="14" style="42" customWidth="1"/>
    <col min="11" max="11" width="13.42578125" style="42" customWidth="1"/>
    <col min="12" max="16384" width="9.140625" style="42"/>
  </cols>
  <sheetData>
    <row r="1" spans="1:11" s="91" customFormat="1" ht="27" customHeight="1" thickBot="1" x14ac:dyDescent="0.55000000000000004">
      <c r="A1" s="92"/>
      <c r="B1" s="102" t="s">
        <v>148</v>
      </c>
      <c r="C1" s="93"/>
      <c r="D1" s="93"/>
      <c r="E1" s="94" t="s">
        <v>19</v>
      </c>
      <c r="F1" s="97">
        <f>'דף ראשי'!C14</f>
        <v>0</v>
      </c>
      <c r="G1" s="95"/>
      <c r="H1" s="107" t="s">
        <v>20</v>
      </c>
      <c r="I1" s="334">
        <f>'דף ראשי'!C8</f>
        <v>0</v>
      </c>
      <c r="J1" s="334"/>
      <c r="K1" s="335"/>
    </row>
    <row r="2" spans="1:11" s="123" customFormat="1" ht="19.5" thickBot="1" x14ac:dyDescent="0.35">
      <c r="A2" s="328" t="s">
        <v>150</v>
      </c>
      <c r="B2" s="328"/>
      <c r="C2" s="328"/>
      <c r="D2" s="328"/>
      <c r="E2" s="328"/>
      <c r="F2" s="328"/>
      <c r="G2" s="329"/>
      <c r="H2" s="345" t="s">
        <v>38</v>
      </c>
      <c r="I2" s="346"/>
      <c r="J2" s="346"/>
      <c r="K2" s="347"/>
    </row>
    <row r="3" spans="1:11" s="43" customFormat="1" ht="12.75" customHeight="1" x14ac:dyDescent="0.25">
      <c r="A3" s="331" t="s">
        <v>9</v>
      </c>
      <c r="B3" s="331" t="s">
        <v>149</v>
      </c>
      <c r="C3" s="332" t="s">
        <v>3</v>
      </c>
      <c r="D3" s="332" t="s">
        <v>35</v>
      </c>
      <c r="E3" s="333" t="s">
        <v>5</v>
      </c>
      <c r="F3" s="332" t="s">
        <v>6</v>
      </c>
      <c r="G3" s="338" t="s">
        <v>70</v>
      </c>
      <c r="H3" s="339" t="s">
        <v>87</v>
      </c>
      <c r="I3" s="343" t="s">
        <v>23</v>
      </c>
      <c r="J3" s="341" t="s">
        <v>37</v>
      </c>
      <c r="K3" s="336" t="s">
        <v>69</v>
      </c>
    </row>
    <row r="4" spans="1:11" s="43" customFormat="1" ht="12.75" customHeight="1" x14ac:dyDescent="0.25">
      <c r="A4" s="331"/>
      <c r="B4" s="331"/>
      <c r="C4" s="332"/>
      <c r="D4" s="332"/>
      <c r="E4" s="333"/>
      <c r="F4" s="332"/>
      <c r="G4" s="338"/>
      <c r="H4" s="340"/>
      <c r="I4" s="344"/>
      <c r="J4" s="342"/>
      <c r="K4" s="337"/>
    </row>
    <row r="5" spans="1:11" s="43" customFormat="1" ht="16.5" customHeight="1" x14ac:dyDescent="0.25">
      <c r="A5" s="331"/>
      <c r="B5" s="331"/>
      <c r="C5" s="332"/>
      <c r="D5" s="332"/>
      <c r="E5" s="333"/>
      <c r="F5" s="332"/>
      <c r="G5" s="338"/>
      <c r="H5" s="340"/>
      <c r="I5" s="344"/>
      <c r="J5" s="342"/>
      <c r="K5" s="337"/>
    </row>
    <row r="6" spans="1:11" ht="21.75" customHeight="1" x14ac:dyDescent="0.25">
      <c r="A6" s="58">
        <v>1</v>
      </c>
      <c r="B6" s="132"/>
      <c r="C6" s="230"/>
      <c r="D6" s="230"/>
      <c r="E6" s="230"/>
      <c r="F6" s="145">
        <f t="shared" ref="F6:F25" si="0">E6-D6</f>
        <v>0</v>
      </c>
      <c r="G6" s="48">
        <f t="shared" ref="G6:G25" si="1">IF(D6=0,IF(E6=0,0,"פריט חדש"),IF(E6=0,"ביטול פריט",F6/D6))</f>
        <v>0</v>
      </c>
      <c r="H6" s="139">
        <f t="shared" ref="H6:H25" si="2">E6</f>
        <v>0</v>
      </c>
      <c r="I6" s="126"/>
      <c r="J6" s="137">
        <f t="shared" ref="J6:J25" si="3">H6-D6</f>
        <v>0</v>
      </c>
      <c r="K6" s="104">
        <f t="shared" ref="K6:K25" si="4">IF(D6=0,IF(H6=0,0,"פריט חדש"),IF(H6=0,"ביטול פריט",((H6-D6)/D6)))</f>
        <v>0</v>
      </c>
    </row>
    <row r="7" spans="1:11" ht="21.75" customHeight="1" x14ac:dyDescent="0.25">
      <c r="A7" s="58">
        <v>2</v>
      </c>
      <c r="B7" s="132"/>
      <c r="C7" s="230"/>
      <c r="D7" s="230"/>
      <c r="E7" s="230"/>
      <c r="F7" s="145">
        <f t="shared" si="0"/>
        <v>0</v>
      </c>
      <c r="G7" s="48">
        <f t="shared" si="1"/>
        <v>0</v>
      </c>
      <c r="H7" s="139">
        <f t="shared" si="2"/>
        <v>0</v>
      </c>
      <c r="I7" s="126"/>
      <c r="J7" s="137">
        <f t="shared" si="3"/>
        <v>0</v>
      </c>
      <c r="K7" s="104">
        <f t="shared" si="4"/>
        <v>0</v>
      </c>
    </row>
    <row r="8" spans="1:11" ht="21.75" customHeight="1" x14ac:dyDescent="0.25">
      <c r="A8" s="58">
        <v>3</v>
      </c>
      <c r="B8" s="132"/>
      <c r="C8" s="230"/>
      <c r="D8" s="230"/>
      <c r="E8" s="230"/>
      <c r="F8" s="145">
        <f t="shared" si="0"/>
        <v>0</v>
      </c>
      <c r="G8" s="48">
        <f t="shared" si="1"/>
        <v>0</v>
      </c>
      <c r="H8" s="139">
        <f t="shared" si="2"/>
        <v>0</v>
      </c>
      <c r="I8" s="126"/>
      <c r="J8" s="137">
        <f t="shared" si="3"/>
        <v>0</v>
      </c>
      <c r="K8" s="104">
        <f t="shared" si="4"/>
        <v>0</v>
      </c>
    </row>
    <row r="9" spans="1:11" ht="22.5" customHeight="1" x14ac:dyDescent="0.25">
      <c r="A9" s="58">
        <v>4</v>
      </c>
      <c r="B9" s="132"/>
      <c r="C9" s="230"/>
      <c r="D9" s="230"/>
      <c r="E9" s="230"/>
      <c r="F9" s="145">
        <f t="shared" si="0"/>
        <v>0</v>
      </c>
      <c r="G9" s="48">
        <f t="shared" si="1"/>
        <v>0</v>
      </c>
      <c r="H9" s="139">
        <f t="shared" si="2"/>
        <v>0</v>
      </c>
      <c r="I9" s="126"/>
      <c r="J9" s="137">
        <f t="shared" si="3"/>
        <v>0</v>
      </c>
      <c r="K9" s="104">
        <f t="shared" si="4"/>
        <v>0</v>
      </c>
    </row>
    <row r="10" spans="1:11" ht="22.5" customHeight="1" x14ac:dyDescent="0.25">
      <c r="A10" s="58">
        <v>5</v>
      </c>
      <c r="B10" s="132"/>
      <c r="C10" s="230"/>
      <c r="D10" s="230"/>
      <c r="E10" s="230"/>
      <c r="F10" s="145">
        <f t="shared" si="0"/>
        <v>0</v>
      </c>
      <c r="G10" s="48">
        <f t="shared" si="1"/>
        <v>0</v>
      </c>
      <c r="H10" s="139">
        <f t="shared" si="2"/>
        <v>0</v>
      </c>
      <c r="I10" s="126"/>
      <c r="J10" s="137">
        <f t="shared" si="3"/>
        <v>0</v>
      </c>
      <c r="K10" s="104">
        <f t="shared" si="4"/>
        <v>0</v>
      </c>
    </row>
    <row r="11" spans="1:11" ht="22.5" customHeight="1" x14ac:dyDescent="0.25">
      <c r="A11" s="58">
        <v>6</v>
      </c>
      <c r="B11" s="59"/>
      <c r="C11" s="231"/>
      <c r="D11" s="232"/>
      <c r="E11" s="232"/>
      <c r="F11" s="145">
        <f t="shared" si="0"/>
        <v>0</v>
      </c>
      <c r="G11" s="48">
        <f t="shared" si="1"/>
        <v>0</v>
      </c>
      <c r="H11" s="139">
        <f t="shared" si="2"/>
        <v>0</v>
      </c>
      <c r="I11" s="126"/>
      <c r="J11" s="137">
        <f t="shared" si="3"/>
        <v>0</v>
      </c>
      <c r="K11" s="104">
        <f t="shared" si="4"/>
        <v>0</v>
      </c>
    </row>
    <row r="12" spans="1:11" ht="22.5" customHeight="1" x14ac:dyDescent="0.25">
      <c r="A12" s="58">
        <v>7</v>
      </c>
      <c r="B12" s="59"/>
      <c r="C12" s="231"/>
      <c r="D12" s="232"/>
      <c r="E12" s="232"/>
      <c r="F12" s="145">
        <f t="shared" si="0"/>
        <v>0</v>
      </c>
      <c r="G12" s="48">
        <f t="shared" si="1"/>
        <v>0</v>
      </c>
      <c r="H12" s="139">
        <f t="shared" si="2"/>
        <v>0</v>
      </c>
      <c r="I12" s="126"/>
      <c r="J12" s="137">
        <f t="shared" si="3"/>
        <v>0</v>
      </c>
      <c r="K12" s="104">
        <f t="shared" si="4"/>
        <v>0</v>
      </c>
    </row>
    <row r="13" spans="1:11" ht="22.5" customHeight="1" x14ac:dyDescent="0.25">
      <c r="A13" s="58">
        <v>8</v>
      </c>
      <c r="B13" s="59"/>
      <c r="C13" s="231"/>
      <c r="D13" s="232"/>
      <c r="E13" s="232"/>
      <c r="F13" s="145">
        <f t="shared" si="0"/>
        <v>0</v>
      </c>
      <c r="G13" s="48">
        <f t="shared" si="1"/>
        <v>0</v>
      </c>
      <c r="H13" s="139">
        <f t="shared" si="2"/>
        <v>0</v>
      </c>
      <c r="I13" s="126"/>
      <c r="J13" s="137">
        <f t="shared" si="3"/>
        <v>0</v>
      </c>
      <c r="K13" s="104">
        <f t="shared" si="4"/>
        <v>0</v>
      </c>
    </row>
    <row r="14" spans="1:11" ht="22.5" customHeight="1" x14ac:dyDescent="0.25">
      <c r="A14" s="58">
        <v>9</v>
      </c>
      <c r="B14" s="59"/>
      <c r="C14" s="231"/>
      <c r="D14" s="232"/>
      <c r="E14" s="232"/>
      <c r="F14" s="145">
        <f t="shared" si="0"/>
        <v>0</v>
      </c>
      <c r="G14" s="48">
        <f t="shared" si="1"/>
        <v>0</v>
      </c>
      <c r="H14" s="139">
        <f t="shared" si="2"/>
        <v>0</v>
      </c>
      <c r="I14" s="126"/>
      <c r="J14" s="137">
        <f t="shared" si="3"/>
        <v>0</v>
      </c>
      <c r="K14" s="104">
        <f t="shared" si="4"/>
        <v>0</v>
      </c>
    </row>
    <row r="15" spans="1:11" ht="22.5" customHeight="1" x14ac:dyDescent="0.25">
      <c r="A15" s="58">
        <v>10</v>
      </c>
      <c r="B15" s="59"/>
      <c r="C15" s="231"/>
      <c r="D15" s="232"/>
      <c r="E15" s="232"/>
      <c r="F15" s="145">
        <f t="shared" si="0"/>
        <v>0</v>
      </c>
      <c r="G15" s="48">
        <f t="shared" si="1"/>
        <v>0</v>
      </c>
      <c r="H15" s="139">
        <f t="shared" si="2"/>
        <v>0</v>
      </c>
      <c r="I15" s="126"/>
      <c r="J15" s="137">
        <f t="shared" si="3"/>
        <v>0</v>
      </c>
      <c r="K15" s="104">
        <f t="shared" si="4"/>
        <v>0</v>
      </c>
    </row>
    <row r="16" spans="1:11" ht="22.5" customHeight="1" x14ac:dyDescent="0.25">
      <c r="A16" s="58">
        <v>11</v>
      </c>
      <c r="B16" s="59"/>
      <c r="C16" s="231"/>
      <c r="D16" s="232"/>
      <c r="E16" s="232"/>
      <c r="F16" s="145">
        <f t="shared" si="0"/>
        <v>0</v>
      </c>
      <c r="G16" s="48">
        <f t="shared" si="1"/>
        <v>0</v>
      </c>
      <c r="H16" s="139">
        <f t="shared" si="2"/>
        <v>0</v>
      </c>
      <c r="I16" s="126"/>
      <c r="J16" s="137">
        <f t="shared" si="3"/>
        <v>0</v>
      </c>
      <c r="K16" s="104">
        <f t="shared" si="4"/>
        <v>0</v>
      </c>
    </row>
    <row r="17" spans="1:11" ht="22.5" customHeight="1" x14ac:dyDescent="0.25">
      <c r="A17" s="58">
        <v>12</v>
      </c>
      <c r="B17" s="59"/>
      <c r="C17" s="231"/>
      <c r="D17" s="232"/>
      <c r="E17" s="232"/>
      <c r="F17" s="145">
        <f t="shared" si="0"/>
        <v>0</v>
      </c>
      <c r="G17" s="48">
        <f t="shared" si="1"/>
        <v>0</v>
      </c>
      <c r="H17" s="139">
        <f t="shared" si="2"/>
        <v>0</v>
      </c>
      <c r="I17" s="126"/>
      <c r="J17" s="137">
        <f t="shared" si="3"/>
        <v>0</v>
      </c>
      <c r="K17" s="104">
        <f t="shared" si="4"/>
        <v>0</v>
      </c>
    </row>
    <row r="18" spans="1:11" ht="22.5" customHeight="1" x14ac:dyDescent="0.25">
      <c r="A18" s="58">
        <v>13</v>
      </c>
      <c r="B18" s="59"/>
      <c r="C18" s="231"/>
      <c r="D18" s="232"/>
      <c r="E18" s="232"/>
      <c r="F18" s="145">
        <f t="shared" si="0"/>
        <v>0</v>
      </c>
      <c r="G18" s="48">
        <f t="shared" si="1"/>
        <v>0</v>
      </c>
      <c r="H18" s="139">
        <f t="shared" si="2"/>
        <v>0</v>
      </c>
      <c r="I18" s="126"/>
      <c r="J18" s="137">
        <f t="shared" si="3"/>
        <v>0</v>
      </c>
      <c r="K18" s="104">
        <f t="shared" si="4"/>
        <v>0</v>
      </c>
    </row>
    <row r="19" spans="1:11" ht="22.5" customHeight="1" x14ac:dyDescent="0.25">
      <c r="A19" s="58">
        <v>14</v>
      </c>
      <c r="B19" s="59"/>
      <c r="C19" s="231"/>
      <c r="D19" s="232"/>
      <c r="E19" s="232"/>
      <c r="F19" s="145">
        <f t="shared" si="0"/>
        <v>0</v>
      </c>
      <c r="G19" s="48">
        <f t="shared" si="1"/>
        <v>0</v>
      </c>
      <c r="H19" s="139">
        <f t="shared" si="2"/>
        <v>0</v>
      </c>
      <c r="I19" s="126"/>
      <c r="J19" s="137">
        <f t="shared" si="3"/>
        <v>0</v>
      </c>
      <c r="K19" s="104">
        <f t="shared" si="4"/>
        <v>0</v>
      </c>
    </row>
    <row r="20" spans="1:11" ht="22.5" customHeight="1" x14ac:dyDescent="0.25">
      <c r="A20" s="58">
        <v>15</v>
      </c>
      <c r="B20" s="59"/>
      <c r="C20" s="231"/>
      <c r="D20" s="232"/>
      <c r="E20" s="232"/>
      <c r="F20" s="145">
        <f t="shared" si="0"/>
        <v>0</v>
      </c>
      <c r="G20" s="48">
        <f t="shared" si="1"/>
        <v>0</v>
      </c>
      <c r="H20" s="139">
        <f t="shared" si="2"/>
        <v>0</v>
      </c>
      <c r="I20" s="126"/>
      <c r="J20" s="137">
        <f t="shared" si="3"/>
        <v>0</v>
      </c>
      <c r="K20" s="104">
        <f t="shared" si="4"/>
        <v>0</v>
      </c>
    </row>
    <row r="21" spans="1:11" ht="22.5" customHeight="1" x14ac:dyDescent="0.25">
      <c r="A21" s="58">
        <v>16</v>
      </c>
      <c r="B21" s="59"/>
      <c r="C21" s="231"/>
      <c r="D21" s="232"/>
      <c r="E21" s="232"/>
      <c r="F21" s="145">
        <f t="shared" si="0"/>
        <v>0</v>
      </c>
      <c r="G21" s="48">
        <f t="shared" si="1"/>
        <v>0</v>
      </c>
      <c r="H21" s="139">
        <f t="shared" si="2"/>
        <v>0</v>
      </c>
      <c r="I21" s="126"/>
      <c r="J21" s="137">
        <f t="shared" si="3"/>
        <v>0</v>
      </c>
      <c r="K21" s="104">
        <f t="shared" si="4"/>
        <v>0</v>
      </c>
    </row>
    <row r="22" spans="1:11" ht="22.5" customHeight="1" x14ac:dyDescent="0.25">
      <c r="A22" s="58">
        <v>17</v>
      </c>
      <c r="B22" s="59"/>
      <c r="C22" s="231"/>
      <c r="D22" s="232"/>
      <c r="E22" s="232"/>
      <c r="F22" s="145">
        <f t="shared" si="0"/>
        <v>0</v>
      </c>
      <c r="G22" s="48">
        <f t="shared" si="1"/>
        <v>0</v>
      </c>
      <c r="H22" s="139">
        <f t="shared" si="2"/>
        <v>0</v>
      </c>
      <c r="I22" s="126"/>
      <c r="J22" s="137">
        <f t="shared" si="3"/>
        <v>0</v>
      </c>
      <c r="K22" s="104">
        <f t="shared" si="4"/>
        <v>0</v>
      </c>
    </row>
    <row r="23" spans="1:11" ht="22.5" customHeight="1" x14ac:dyDescent="0.25">
      <c r="A23" s="58">
        <v>18</v>
      </c>
      <c r="B23" s="59"/>
      <c r="C23" s="231"/>
      <c r="D23" s="232"/>
      <c r="E23" s="232"/>
      <c r="F23" s="145">
        <f t="shared" si="0"/>
        <v>0</v>
      </c>
      <c r="G23" s="48">
        <f t="shared" si="1"/>
        <v>0</v>
      </c>
      <c r="H23" s="139">
        <f t="shared" si="2"/>
        <v>0</v>
      </c>
      <c r="I23" s="126"/>
      <c r="J23" s="137">
        <f t="shared" si="3"/>
        <v>0</v>
      </c>
      <c r="K23" s="104">
        <f t="shared" si="4"/>
        <v>0</v>
      </c>
    </row>
    <row r="24" spans="1:11" ht="22.5" customHeight="1" x14ac:dyDescent="0.25">
      <c r="A24" s="58">
        <v>19</v>
      </c>
      <c r="B24" s="59"/>
      <c r="C24" s="231"/>
      <c r="D24" s="232"/>
      <c r="E24" s="232"/>
      <c r="F24" s="145">
        <f t="shared" si="0"/>
        <v>0</v>
      </c>
      <c r="G24" s="48">
        <f t="shared" si="1"/>
        <v>0</v>
      </c>
      <c r="H24" s="139">
        <f t="shared" si="2"/>
        <v>0</v>
      </c>
      <c r="I24" s="126"/>
      <c r="J24" s="137">
        <f t="shared" si="3"/>
        <v>0</v>
      </c>
      <c r="K24" s="104">
        <f t="shared" si="4"/>
        <v>0</v>
      </c>
    </row>
    <row r="25" spans="1:11" ht="22.5" customHeight="1" x14ac:dyDescent="0.25">
      <c r="A25" s="58">
        <v>20</v>
      </c>
      <c r="B25" s="59"/>
      <c r="C25" s="231"/>
      <c r="D25" s="232"/>
      <c r="E25" s="232"/>
      <c r="F25" s="145">
        <f t="shared" si="0"/>
        <v>0</v>
      </c>
      <c r="G25" s="48">
        <f t="shared" si="1"/>
        <v>0</v>
      </c>
      <c r="H25" s="139">
        <f t="shared" si="2"/>
        <v>0</v>
      </c>
      <c r="I25" s="126"/>
      <c r="J25" s="137">
        <f t="shared" si="3"/>
        <v>0</v>
      </c>
      <c r="K25" s="104">
        <f t="shared" si="4"/>
        <v>0</v>
      </c>
    </row>
    <row r="26" spans="1:11" s="67" customFormat="1" x14ac:dyDescent="0.25">
      <c r="A26" s="127"/>
      <c r="B26" s="127"/>
      <c r="C26" s="68" t="s">
        <v>130</v>
      </c>
      <c r="D26" s="68">
        <f>SUM(D6:D25)</f>
        <v>0</v>
      </c>
      <c r="E26" s="68">
        <f t="shared" ref="E26:J26" si="5">SUM(E6:E25)</f>
        <v>0</v>
      </c>
      <c r="F26" s="68">
        <f t="shared" si="5"/>
        <v>0</v>
      </c>
      <c r="G26" s="225"/>
      <c r="H26" s="226">
        <f t="shared" si="5"/>
        <v>0</v>
      </c>
      <c r="I26" s="68">
        <f t="shared" si="5"/>
        <v>0</v>
      </c>
      <c r="J26" s="68">
        <f t="shared" si="5"/>
        <v>0</v>
      </c>
      <c r="K26" s="128"/>
    </row>
    <row r="27" spans="1:11" s="67" customFormat="1" x14ac:dyDescent="0.25">
      <c r="A27" s="227">
        <f>IF('דף ראשי'!D66=10,0.2,0)</f>
        <v>0</v>
      </c>
      <c r="B27" s="127"/>
      <c r="C27" s="68" t="s">
        <v>129</v>
      </c>
      <c r="D27" s="68">
        <f>(SUM(D6:D25)*$A$27)</f>
        <v>0</v>
      </c>
      <c r="E27" s="68">
        <f t="shared" ref="E27:J27" si="6">(SUM(E6:E25)*$A$27)</f>
        <v>0</v>
      </c>
      <c r="F27" s="68">
        <f t="shared" si="6"/>
        <v>0</v>
      </c>
      <c r="G27" s="225"/>
      <c r="H27" s="226">
        <f t="shared" si="6"/>
        <v>0</v>
      </c>
      <c r="I27" s="68">
        <f t="shared" si="6"/>
        <v>0</v>
      </c>
      <c r="J27" s="68">
        <f t="shared" si="6"/>
        <v>0</v>
      </c>
      <c r="K27" s="128"/>
    </row>
    <row r="28" spans="1:11" s="67" customFormat="1" ht="16.5" thickBot="1" x14ac:dyDescent="0.3">
      <c r="A28" s="127"/>
      <c r="B28" s="127"/>
      <c r="C28" s="68" t="s">
        <v>58</v>
      </c>
      <c r="D28" s="68">
        <f>SUM(D26:D27)</f>
        <v>0</v>
      </c>
      <c r="E28" s="68">
        <f t="shared" ref="E28:J28" si="7">SUM(E26:E27)</f>
        <v>0</v>
      </c>
      <c r="F28" s="68">
        <f t="shared" si="7"/>
        <v>0</v>
      </c>
      <c r="G28" s="225"/>
      <c r="H28" s="228">
        <f t="shared" si="7"/>
        <v>0</v>
      </c>
      <c r="I28" s="229">
        <f t="shared" si="7"/>
        <v>0</v>
      </c>
      <c r="J28" s="229">
        <f t="shared" si="7"/>
        <v>0</v>
      </c>
      <c r="K28" s="108"/>
    </row>
  </sheetData>
  <sheetProtection password="CF66" sheet="1" objects="1" scenarios="1"/>
  <mergeCells count="14">
    <mergeCell ref="I3:I5"/>
    <mergeCell ref="J3:J5"/>
    <mergeCell ref="K3:K5"/>
    <mergeCell ref="I1:K1"/>
    <mergeCell ref="A2:G2"/>
    <mergeCell ref="H2:K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G6:G25 K6:K25">
    <cfRule type="cellIs" dxfId="6" priority="1" stopIfTrue="1" operator="equal">
      <formula>"ביטול פריט"</formula>
    </cfRule>
    <cfRule type="cellIs" dxfId="5" priority="2" stopIfTrue="1" operator="equal">
      <formula>"פריט חדש"</formula>
    </cfRule>
  </conditionalFormatting>
  <conditionalFormatting sqref="C27:K27">
    <cfRule type="expression" dxfId="4" priority="3" stopIfTrue="1">
      <formula>$A$27=0</formula>
    </cfRule>
  </conditionalFormatting>
  <conditionalFormatting sqref="A27">
    <cfRule type="expression" dxfId="3" priority="4" stopIfTrue="1">
      <formula>$A$27=0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  <pageSetUpPr fitToPage="1"/>
  </sheetPr>
  <dimension ref="A1:J26"/>
  <sheetViews>
    <sheetView showGridLines="0" rightToLeft="1" zoomScale="75" zoomScaleNormal="75" workbookViewId="0">
      <pane ySplit="5" topLeftCell="A6" activePane="bottomLeft" state="frozen"/>
      <selection pane="bottomLeft"/>
    </sheetView>
  </sheetViews>
  <sheetFormatPr defaultRowHeight="15.75" x14ac:dyDescent="0.25"/>
  <cols>
    <col min="1" max="1" width="4" style="62" bestFit="1" customWidth="1"/>
    <col min="2" max="2" width="27.85546875" style="62" customWidth="1"/>
    <col min="3" max="3" width="16.28515625" style="62" customWidth="1"/>
    <col min="4" max="4" width="15.85546875" style="62" customWidth="1"/>
    <col min="5" max="5" width="14.28515625" style="63" customWidth="1"/>
    <col min="6" max="6" width="13.140625" style="42" customWidth="1"/>
    <col min="7" max="7" width="19" style="42" customWidth="1"/>
    <col min="8" max="8" width="25" style="42" customWidth="1"/>
    <col min="9" max="9" width="14" style="42" customWidth="1"/>
    <col min="10" max="10" width="12.28515625" style="42" customWidth="1"/>
    <col min="11" max="16384" width="9.140625" style="42"/>
  </cols>
  <sheetData>
    <row r="1" spans="1:10" s="91" customFormat="1" ht="27" customHeight="1" thickBot="1" x14ac:dyDescent="0.55000000000000004">
      <c r="A1" s="92"/>
      <c r="B1" s="102" t="s">
        <v>21</v>
      </c>
      <c r="C1" s="93"/>
      <c r="D1" s="93"/>
      <c r="E1" s="94" t="s">
        <v>19</v>
      </c>
      <c r="F1" s="97">
        <f>'דף ראשי'!C14</f>
        <v>0</v>
      </c>
      <c r="G1" s="94" t="s">
        <v>20</v>
      </c>
      <c r="H1" s="348">
        <f>'דף ראשי'!C8</f>
        <v>0</v>
      </c>
      <c r="I1" s="348"/>
      <c r="J1" s="349"/>
    </row>
    <row r="2" spans="1:10" s="123" customFormat="1" ht="18.75" x14ac:dyDescent="0.3">
      <c r="A2" s="328" t="s">
        <v>36</v>
      </c>
      <c r="B2" s="328"/>
      <c r="C2" s="328"/>
      <c r="D2" s="328"/>
      <c r="E2" s="328"/>
      <c r="F2" s="329"/>
      <c r="G2" s="327" t="s">
        <v>38</v>
      </c>
      <c r="H2" s="328"/>
      <c r="I2" s="328"/>
      <c r="J2" s="329"/>
    </row>
    <row r="3" spans="1:10" s="43" customFormat="1" ht="12.75" customHeight="1" x14ac:dyDescent="0.25">
      <c r="A3" s="331" t="s">
        <v>9</v>
      </c>
      <c r="B3" s="331" t="s">
        <v>43</v>
      </c>
      <c r="C3" s="332" t="s">
        <v>35</v>
      </c>
      <c r="D3" s="333" t="s">
        <v>5</v>
      </c>
      <c r="E3" s="332" t="s">
        <v>6</v>
      </c>
      <c r="F3" s="353" t="s">
        <v>70</v>
      </c>
      <c r="G3" s="340" t="s">
        <v>87</v>
      </c>
      <c r="H3" s="344" t="s">
        <v>23</v>
      </c>
      <c r="I3" s="342" t="s">
        <v>37</v>
      </c>
      <c r="J3" s="337" t="s">
        <v>69</v>
      </c>
    </row>
    <row r="4" spans="1:10" s="43" customFormat="1" ht="12.75" customHeight="1" x14ac:dyDescent="0.25">
      <c r="A4" s="331"/>
      <c r="B4" s="331"/>
      <c r="C4" s="332"/>
      <c r="D4" s="333"/>
      <c r="E4" s="332"/>
      <c r="F4" s="353"/>
      <c r="G4" s="340"/>
      <c r="H4" s="344"/>
      <c r="I4" s="342"/>
      <c r="J4" s="337"/>
    </row>
    <row r="5" spans="1:10" s="43" customFormat="1" ht="18" customHeight="1" x14ac:dyDescent="0.25">
      <c r="A5" s="331"/>
      <c r="B5" s="331"/>
      <c r="C5" s="332"/>
      <c r="D5" s="333"/>
      <c r="E5" s="332"/>
      <c r="F5" s="353"/>
      <c r="G5" s="340"/>
      <c r="H5" s="344"/>
      <c r="I5" s="342"/>
      <c r="J5" s="337"/>
    </row>
    <row r="6" spans="1:10" ht="21.75" customHeight="1" x14ac:dyDescent="0.25">
      <c r="A6" s="58">
        <v>1</v>
      </c>
      <c r="B6" s="59"/>
      <c r="C6" s="60"/>
      <c r="D6" s="61"/>
      <c r="E6" s="145">
        <f t="shared" ref="E6:E25" si="0">D6-C6</f>
        <v>0</v>
      </c>
      <c r="F6" s="104">
        <f t="shared" ref="F6:F25" si="1">IF(C6=0,IF(D6=0,0,"פריט חדש"),IF(D6=0,"ביטול פריט",E6/C6))</f>
        <v>0</v>
      </c>
      <c r="G6" s="139">
        <f t="shared" ref="G6:G25" si="2">D6</f>
        <v>0</v>
      </c>
      <c r="H6" s="126"/>
      <c r="I6" s="137">
        <f t="shared" ref="I6:I25" si="3">G6-C6</f>
        <v>0</v>
      </c>
      <c r="J6" s="104">
        <f t="shared" ref="J6:J25" si="4">IF(C6=0,IF(G6=0,0,"פריט חדש"),IF(G6=0,"ביטול פריט",((G6-C6)/C6)))</f>
        <v>0</v>
      </c>
    </row>
    <row r="7" spans="1:10" ht="21.75" customHeight="1" x14ac:dyDescent="0.25">
      <c r="A7" s="58">
        <v>2</v>
      </c>
      <c r="B7" s="59"/>
      <c r="C7" s="60"/>
      <c r="D7" s="61"/>
      <c r="E7" s="145">
        <f t="shared" si="0"/>
        <v>0</v>
      </c>
      <c r="F7" s="104">
        <f t="shared" si="1"/>
        <v>0</v>
      </c>
      <c r="G7" s="139">
        <f t="shared" si="2"/>
        <v>0</v>
      </c>
      <c r="H7" s="126"/>
      <c r="I7" s="137">
        <f t="shared" si="3"/>
        <v>0</v>
      </c>
      <c r="J7" s="104">
        <f t="shared" si="4"/>
        <v>0</v>
      </c>
    </row>
    <row r="8" spans="1:10" ht="21.75" customHeight="1" x14ac:dyDescent="0.25">
      <c r="A8" s="58">
        <v>3</v>
      </c>
      <c r="B8" s="59"/>
      <c r="C8" s="60"/>
      <c r="D8" s="61"/>
      <c r="E8" s="145">
        <f t="shared" si="0"/>
        <v>0</v>
      </c>
      <c r="F8" s="104">
        <f t="shared" si="1"/>
        <v>0</v>
      </c>
      <c r="G8" s="139">
        <f t="shared" si="2"/>
        <v>0</v>
      </c>
      <c r="H8" s="126"/>
      <c r="I8" s="137">
        <f t="shared" si="3"/>
        <v>0</v>
      </c>
      <c r="J8" s="104">
        <f t="shared" si="4"/>
        <v>0</v>
      </c>
    </row>
    <row r="9" spans="1:10" ht="21.75" customHeight="1" x14ac:dyDescent="0.25">
      <c r="A9" s="58">
        <v>4</v>
      </c>
      <c r="B9" s="59"/>
      <c r="C9" s="60"/>
      <c r="D9" s="61"/>
      <c r="E9" s="145">
        <f t="shared" si="0"/>
        <v>0</v>
      </c>
      <c r="F9" s="104">
        <f t="shared" si="1"/>
        <v>0</v>
      </c>
      <c r="G9" s="139">
        <f t="shared" si="2"/>
        <v>0</v>
      </c>
      <c r="H9" s="126"/>
      <c r="I9" s="137">
        <f t="shared" si="3"/>
        <v>0</v>
      </c>
      <c r="J9" s="104">
        <f t="shared" si="4"/>
        <v>0</v>
      </c>
    </row>
    <row r="10" spans="1:10" ht="21.75" customHeight="1" x14ac:dyDescent="0.25">
      <c r="A10" s="58">
        <v>5</v>
      </c>
      <c r="B10" s="59"/>
      <c r="C10" s="60"/>
      <c r="D10" s="61"/>
      <c r="E10" s="145">
        <f t="shared" si="0"/>
        <v>0</v>
      </c>
      <c r="F10" s="104">
        <f t="shared" si="1"/>
        <v>0</v>
      </c>
      <c r="G10" s="139">
        <f t="shared" si="2"/>
        <v>0</v>
      </c>
      <c r="H10" s="126"/>
      <c r="I10" s="137">
        <f t="shared" si="3"/>
        <v>0</v>
      </c>
      <c r="J10" s="104">
        <f t="shared" si="4"/>
        <v>0</v>
      </c>
    </row>
    <row r="11" spans="1:10" ht="21.75" customHeight="1" x14ac:dyDescent="0.25">
      <c r="A11" s="58">
        <v>6</v>
      </c>
      <c r="B11" s="59"/>
      <c r="C11" s="60"/>
      <c r="D11" s="61"/>
      <c r="E11" s="145">
        <f t="shared" si="0"/>
        <v>0</v>
      </c>
      <c r="F11" s="104">
        <f t="shared" si="1"/>
        <v>0</v>
      </c>
      <c r="G11" s="139">
        <f t="shared" si="2"/>
        <v>0</v>
      </c>
      <c r="H11" s="126"/>
      <c r="I11" s="137">
        <f t="shared" si="3"/>
        <v>0</v>
      </c>
      <c r="J11" s="104">
        <f t="shared" si="4"/>
        <v>0</v>
      </c>
    </row>
    <row r="12" spans="1:10" ht="21.75" customHeight="1" x14ac:dyDescent="0.25">
      <c r="A12" s="58">
        <v>7</v>
      </c>
      <c r="B12" s="59"/>
      <c r="C12" s="60"/>
      <c r="D12" s="61"/>
      <c r="E12" s="145">
        <f t="shared" si="0"/>
        <v>0</v>
      </c>
      <c r="F12" s="104">
        <f t="shared" si="1"/>
        <v>0</v>
      </c>
      <c r="G12" s="139">
        <f t="shared" si="2"/>
        <v>0</v>
      </c>
      <c r="H12" s="126"/>
      <c r="I12" s="137">
        <f t="shared" si="3"/>
        <v>0</v>
      </c>
      <c r="J12" s="104">
        <f t="shared" si="4"/>
        <v>0</v>
      </c>
    </row>
    <row r="13" spans="1:10" ht="21.75" customHeight="1" x14ac:dyDescent="0.25">
      <c r="A13" s="58">
        <v>8</v>
      </c>
      <c r="B13" s="59"/>
      <c r="C13" s="60"/>
      <c r="D13" s="61"/>
      <c r="E13" s="145">
        <f t="shared" si="0"/>
        <v>0</v>
      </c>
      <c r="F13" s="104">
        <f t="shared" si="1"/>
        <v>0</v>
      </c>
      <c r="G13" s="139">
        <f t="shared" si="2"/>
        <v>0</v>
      </c>
      <c r="H13" s="126"/>
      <c r="I13" s="137">
        <f t="shared" si="3"/>
        <v>0</v>
      </c>
      <c r="J13" s="104">
        <f t="shared" si="4"/>
        <v>0</v>
      </c>
    </row>
    <row r="14" spans="1:10" ht="21.75" customHeight="1" x14ac:dyDescent="0.25">
      <c r="A14" s="58">
        <v>9</v>
      </c>
      <c r="B14" s="59"/>
      <c r="C14" s="60"/>
      <c r="D14" s="61"/>
      <c r="E14" s="145">
        <f t="shared" si="0"/>
        <v>0</v>
      </c>
      <c r="F14" s="104">
        <f t="shared" si="1"/>
        <v>0</v>
      </c>
      <c r="G14" s="139">
        <f t="shared" si="2"/>
        <v>0</v>
      </c>
      <c r="H14" s="126"/>
      <c r="I14" s="137">
        <f t="shared" si="3"/>
        <v>0</v>
      </c>
      <c r="J14" s="104">
        <f t="shared" si="4"/>
        <v>0</v>
      </c>
    </row>
    <row r="15" spans="1:10" ht="21.75" customHeight="1" x14ac:dyDescent="0.25">
      <c r="A15" s="58">
        <v>10</v>
      </c>
      <c r="B15" s="59"/>
      <c r="C15" s="60"/>
      <c r="D15" s="61"/>
      <c r="E15" s="145">
        <f t="shared" si="0"/>
        <v>0</v>
      </c>
      <c r="F15" s="104">
        <f t="shared" si="1"/>
        <v>0</v>
      </c>
      <c r="G15" s="139">
        <f t="shared" si="2"/>
        <v>0</v>
      </c>
      <c r="H15" s="126"/>
      <c r="I15" s="137">
        <f t="shared" si="3"/>
        <v>0</v>
      </c>
      <c r="J15" s="104">
        <f t="shared" si="4"/>
        <v>0</v>
      </c>
    </row>
    <row r="16" spans="1:10" ht="21.75" customHeight="1" x14ac:dyDescent="0.25">
      <c r="A16" s="58">
        <v>11</v>
      </c>
      <c r="B16" s="59"/>
      <c r="C16" s="60"/>
      <c r="D16" s="61"/>
      <c r="E16" s="145">
        <f t="shared" si="0"/>
        <v>0</v>
      </c>
      <c r="F16" s="104">
        <f t="shared" si="1"/>
        <v>0</v>
      </c>
      <c r="G16" s="139">
        <f t="shared" si="2"/>
        <v>0</v>
      </c>
      <c r="H16" s="126"/>
      <c r="I16" s="137">
        <f t="shared" si="3"/>
        <v>0</v>
      </c>
      <c r="J16" s="104">
        <f t="shared" si="4"/>
        <v>0</v>
      </c>
    </row>
    <row r="17" spans="1:10" ht="21.75" customHeight="1" x14ac:dyDescent="0.25">
      <c r="A17" s="58">
        <v>12</v>
      </c>
      <c r="B17" s="59"/>
      <c r="C17" s="60"/>
      <c r="D17" s="61"/>
      <c r="E17" s="145">
        <f t="shared" si="0"/>
        <v>0</v>
      </c>
      <c r="F17" s="104">
        <f t="shared" si="1"/>
        <v>0</v>
      </c>
      <c r="G17" s="139">
        <f t="shared" si="2"/>
        <v>0</v>
      </c>
      <c r="H17" s="126"/>
      <c r="I17" s="137">
        <f t="shared" si="3"/>
        <v>0</v>
      </c>
      <c r="J17" s="104">
        <f t="shared" si="4"/>
        <v>0</v>
      </c>
    </row>
    <row r="18" spans="1:10" ht="21.75" customHeight="1" x14ac:dyDescent="0.25">
      <c r="A18" s="58">
        <v>13</v>
      </c>
      <c r="B18" s="59"/>
      <c r="C18" s="60"/>
      <c r="D18" s="61"/>
      <c r="E18" s="145">
        <f t="shared" si="0"/>
        <v>0</v>
      </c>
      <c r="F18" s="104">
        <f t="shared" si="1"/>
        <v>0</v>
      </c>
      <c r="G18" s="139">
        <f t="shared" si="2"/>
        <v>0</v>
      </c>
      <c r="H18" s="126"/>
      <c r="I18" s="137">
        <f t="shared" si="3"/>
        <v>0</v>
      </c>
      <c r="J18" s="104">
        <f t="shared" si="4"/>
        <v>0</v>
      </c>
    </row>
    <row r="19" spans="1:10" ht="21.75" customHeight="1" x14ac:dyDescent="0.25">
      <c r="A19" s="58">
        <v>14</v>
      </c>
      <c r="B19" s="59"/>
      <c r="C19" s="60"/>
      <c r="D19" s="61"/>
      <c r="E19" s="145">
        <f t="shared" si="0"/>
        <v>0</v>
      </c>
      <c r="F19" s="104">
        <f t="shared" si="1"/>
        <v>0</v>
      </c>
      <c r="G19" s="139">
        <f t="shared" si="2"/>
        <v>0</v>
      </c>
      <c r="H19" s="126"/>
      <c r="I19" s="137">
        <f t="shared" si="3"/>
        <v>0</v>
      </c>
      <c r="J19" s="104">
        <f t="shared" si="4"/>
        <v>0</v>
      </c>
    </row>
    <row r="20" spans="1:10" ht="21.75" customHeight="1" x14ac:dyDescent="0.25">
      <c r="A20" s="58">
        <v>15</v>
      </c>
      <c r="B20" s="59"/>
      <c r="C20" s="60"/>
      <c r="D20" s="61"/>
      <c r="E20" s="145">
        <f t="shared" si="0"/>
        <v>0</v>
      </c>
      <c r="F20" s="104">
        <f t="shared" si="1"/>
        <v>0</v>
      </c>
      <c r="G20" s="139">
        <f t="shared" si="2"/>
        <v>0</v>
      </c>
      <c r="H20" s="126"/>
      <c r="I20" s="137">
        <f t="shared" si="3"/>
        <v>0</v>
      </c>
      <c r="J20" s="104">
        <f t="shared" si="4"/>
        <v>0</v>
      </c>
    </row>
    <row r="21" spans="1:10" ht="21.75" customHeight="1" x14ac:dyDescent="0.25">
      <c r="A21" s="58">
        <v>16</v>
      </c>
      <c r="B21" s="59"/>
      <c r="C21" s="60"/>
      <c r="D21" s="61"/>
      <c r="E21" s="145">
        <f t="shared" si="0"/>
        <v>0</v>
      </c>
      <c r="F21" s="104">
        <f t="shared" si="1"/>
        <v>0</v>
      </c>
      <c r="G21" s="139">
        <f t="shared" si="2"/>
        <v>0</v>
      </c>
      <c r="H21" s="126"/>
      <c r="I21" s="137">
        <f t="shared" si="3"/>
        <v>0</v>
      </c>
      <c r="J21" s="104">
        <f t="shared" si="4"/>
        <v>0</v>
      </c>
    </row>
    <row r="22" spans="1:10" ht="21.75" customHeight="1" x14ac:dyDescent="0.25">
      <c r="A22" s="58">
        <v>17</v>
      </c>
      <c r="B22" s="59"/>
      <c r="C22" s="60"/>
      <c r="D22" s="61"/>
      <c r="E22" s="145">
        <f t="shared" si="0"/>
        <v>0</v>
      </c>
      <c r="F22" s="104">
        <f t="shared" si="1"/>
        <v>0</v>
      </c>
      <c r="G22" s="139">
        <f t="shared" si="2"/>
        <v>0</v>
      </c>
      <c r="H22" s="126"/>
      <c r="I22" s="137">
        <f t="shared" si="3"/>
        <v>0</v>
      </c>
      <c r="J22" s="104">
        <f t="shared" si="4"/>
        <v>0</v>
      </c>
    </row>
    <row r="23" spans="1:10" ht="21.75" customHeight="1" x14ac:dyDescent="0.25">
      <c r="A23" s="58">
        <v>18</v>
      </c>
      <c r="B23" s="59"/>
      <c r="C23" s="60"/>
      <c r="D23" s="61"/>
      <c r="E23" s="145">
        <f t="shared" si="0"/>
        <v>0</v>
      </c>
      <c r="F23" s="104">
        <f t="shared" si="1"/>
        <v>0</v>
      </c>
      <c r="G23" s="139">
        <f t="shared" si="2"/>
        <v>0</v>
      </c>
      <c r="H23" s="126"/>
      <c r="I23" s="137">
        <f t="shared" si="3"/>
        <v>0</v>
      </c>
      <c r="J23" s="104">
        <f t="shared" si="4"/>
        <v>0</v>
      </c>
    </row>
    <row r="24" spans="1:10" ht="21.75" customHeight="1" x14ac:dyDescent="0.25">
      <c r="A24" s="58">
        <v>19</v>
      </c>
      <c r="B24" s="59"/>
      <c r="C24" s="60"/>
      <c r="D24" s="61"/>
      <c r="E24" s="145">
        <f t="shared" si="0"/>
        <v>0</v>
      </c>
      <c r="F24" s="104">
        <f t="shared" si="1"/>
        <v>0</v>
      </c>
      <c r="G24" s="139">
        <f t="shared" si="2"/>
        <v>0</v>
      </c>
      <c r="H24" s="126"/>
      <c r="I24" s="137">
        <f t="shared" si="3"/>
        <v>0</v>
      </c>
      <c r="J24" s="104">
        <f t="shared" si="4"/>
        <v>0</v>
      </c>
    </row>
    <row r="25" spans="1:10" ht="21.75" customHeight="1" x14ac:dyDescent="0.25">
      <c r="A25" s="58">
        <v>20</v>
      </c>
      <c r="B25" s="59"/>
      <c r="C25" s="60"/>
      <c r="D25" s="61"/>
      <c r="E25" s="145">
        <f t="shared" si="0"/>
        <v>0</v>
      </c>
      <c r="F25" s="104">
        <f t="shared" si="1"/>
        <v>0</v>
      </c>
      <c r="G25" s="139">
        <f t="shared" si="2"/>
        <v>0</v>
      </c>
      <c r="H25" s="126"/>
      <c r="I25" s="137">
        <f t="shared" si="3"/>
        <v>0</v>
      </c>
      <c r="J25" s="104">
        <f t="shared" si="4"/>
        <v>0</v>
      </c>
    </row>
    <row r="26" spans="1:10" ht="16.5" thickBot="1" x14ac:dyDescent="0.3">
      <c r="A26" s="58"/>
      <c r="B26" s="65" t="s">
        <v>58</v>
      </c>
      <c r="C26" s="65">
        <f>SUM(C6:C25)</f>
        <v>0</v>
      </c>
      <c r="D26" s="66">
        <f>SUM(D6:D25)</f>
        <v>0</v>
      </c>
      <c r="E26" s="149">
        <f>SUM(E6:E25)</f>
        <v>0</v>
      </c>
      <c r="F26" s="129"/>
      <c r="G26" s="150">
        <f>SUM(G6:G25)</f>
        <v>0</v>
      </c>
      <c r="H26" s="105"/>
      <c r="I26" s="151">
        <f>SUM(I6:I25)</f>
        <v>0</v>
      </c>
      <c r="J26" s="106"/>
    </row>
  </sheetData>
  <sheetProtection password="CF66" sheet="1" objects="1" scenarios="1"/>
  <mergeCells count="13">
    <mergeCell ref="A3:A5"/>
    <mergeCell ref="B3:B5"/>
    <mergeCell ref="C3:C5"/>
    <mergeCell ref="A2:F2"/>
    <mergeCell ref="D3:D5"/>
    <mergeCell ref="E3:E5"/>
    <mergeCell ref="F3:F5"/>
    <mergeCell ref="H3:H5"/>
    <mergeCell ref="G3:G5"/>
    <mergeCell ref="J3:J5"/>
    <mergeCell ref="H1:J1"/>
    <mergeCell ref="I3:I5"/>
    <mergeCell ref="G2:J2"/>
  </mergeCells>
  <phoneticPr fontId="6" type="noConversion"/>
  <conditionalFormatting sqref="F6:F25 J6:J25">
    <cfRule type="cellIs" dxfId="2" priority="1" stopIfTrue="1" operator="equal">
      <formula>"ביטול פריט"</formula>
    </cfRule>
    <cfRule type="cellIs" dxfId="1" priority="2" stopIfTrue="1" operator="equal">
      <formula>"פריט חדש"</formula>
    </cfRule>
  </conditionalFormatting>
  <pageMargins left="0.15748031496062992" right="0.15748031496062992" top="0.98425196850393704" bottom="0.98425196850393704" header="0.51181102362204722" footer="0.51181102362204722"/>
  <pageSetup paperSize="9" scale="84" orientation="landscape" r:id="rId1"/>
  <headerFooter alignWithMargins="0">
    <oddFooter>&amp;Cעמוד 7 מתוך 7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XEventDate xmlns="605e85f2-268e-450d-9afb-d305d42b267e" xsi:nil="true"/>
    <GovXLanguage xmlns="605e85f2-268e-450d-9afb-d305d42b267e">heIL</GovXLanguage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המדען הראשי</TermName>
          <TermId xmlns="http://schemas.microsoft.com/office/infopath/2007/PartnerControls">0c656e7f-2f4f-4390-acb7-bfb0216e263b</TermId>
        </TermInfo>
        <TermInfo xmlns="http://schemas.microsoft.com/office/infopath/2007/PartnerControls">
          <TermName xmlns="http://schemas.microsoft.com/office/infopath/2007/PartnerControls">מחקר ופיתוח</TermName>
          <TermId xmlns="http://schemas.microsoft.com/office/infopath/2007/PartnerControls">3e648f8a-743e-4cc0-a40a-3063a19707eb</TermId>
        </TermInfo>
      </Terms>
    </MMDSubjectsTaxHTField0>
    <GovXDescriptionImg xmlns="605e85f2-268e-450d-9afb-d305d42b267e" xsi:nil="true"/>
    <PublishingRollupImage xmlns="http://schemas.microsoft.com/sharepoint/v3" xsi:nil="true"/>
    <NewStatus xmlns="605e85f2-268e-450d-9afb-d305d42b267e">DonotShow</NewStatus>
    <PublishingContactEmail xmlns="http://schemas.microsoft.com/sharepoint/v3" xsi:nil="true"/>
    <GovXRobotsFollow xmlns="605e85f2-268e-450d-9afb-d305d42b267e">true</GovXRobotsFollow>
    <GovXRobotsIndex xmlns="605e85f2-268e-450d-9afb-d305d42b267e">true</GovXRobotsIndex>
    <MMDAudienceTaxHTField0 xmlns="605e85f2-268e-450d-9afb-d305d42b267e">
      <Terms xmlns="http://schemas.microsoft.com/office/infopath/2007/PartnerControls"/>
    </MMDAudienceTaxHTField0>
    <HiddenURL xmlns="605e85f2-268e-450d-9afb-d305d42b267e">
      <Url xsi:nil="true"/>
      <Description xsi:nil="true"/>
    </HiddenURL>
    <PublishingVariationRelationshipLinkFieldID xmlns="http://schemas.microsoft.com/sharepoint/v3">
      <Url xsi:nil="true"/>
      <Description xsi:nil="true"/>
    </PublishingVariationRelationshipLinkFieldID>
    <IconOverlay xmlns="http://schemas.microsoft.com/sharepoint/v4" xsi:nil="true"/>
    <MaslolimMerkazHashkaot xmlns="66d4f5a1-0dd0-43d9-9f6c-c5ab407d47a8" xsi:nil="true"/>
    <GovXMainTitle xmlns="605e85f2-268e-450d-9afb-d305d42b267e">נספח ט1' - בקשה לשינויים תקציביים</GovXMainTitle>
    <PublishingVariationGroupID xmlns="http://schemas.microsoft.com/sharepoint/v3" xsi:nil="true"/>
    <URL xmlns="http://schemas.microsoft.com/sharepoint/v3">
      <Url xsi:nil="true"/>
      <Description xsi:nil="true"/>
    </URL>
    <GovXDescription xmlns="605e85f2-268e-450d-9afb-d305d42b267e" xsi:nil="true"/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המדען הראשי</TermName>
          <TermId xmlns="http://schemas.microsoft.com/office/infopath/2007/PartnerControls">44ceba6c-a312-49a8-b6d7-8bc9b6fc6cc6</TermId>
        </TermInfo>
      </Terms>
    </hd629a283e1e41e7b148932bae66dfc5>
    <Audience xmlns="http://schemas.microsoft.com/sharepoint/v3" xsi:nil="true"/>
    <MMDUnitsNameTaxHTField0 xmlns="605e85f2-268e-450d-9afb-d305d42b267e">
      <Terms xmlns="http://schemas.microsoft.com/office/infopath/2007/PartnerControls"/>
    </MMDUnitsNameTaxHTField0>
    <Hamadan xmlns="66d4f5a1-0dd0-43d9-9f6c-c5ab407d47a8">קרן המופ</Hamadan>
    <PublishingExpirationDate xmlns="http://schemas.microsoft.com/sharepoint/v3" xsi:nil="true"/>
    <RelatedUnits xmlns="605e85f2-268e-450d-9afb-d305d42b267e" xsi:nil="true"/>
    <PublishingContactPicture xmlns="http://schemas.microsoft.com/sharepoint/v3">
      <Url xsi:nil="true"/>
      <Description xsi:nil="true"/>
    </PublishingContactPicture>
    <PublishingStartDate xmlns="http://schemas.microsoft.com/sharepoint/v3" xsi:nil="true"/>
    <RelevantProcedure xmlns="66d4f5a1-0dd0-43d9-9f6c-c5ab407d47a8">נוהל ניהול מערכת הכספים לצרכי מו"פ והגשת דו"חות ביצוע במהלך תקופת המו"פ ובסיומה 200-03</RelevantProcedure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7ca24818-2b6d-4f44-918e-2e7db6c243f2</TermId>
        </TermInfo>
      </Terms>
    </MMDTypesTaxHTField0>
    <StepMadaan xmlns="66d4f5a1-0dd0-43d9-9f6c-c5ab407d47a8">ביצוע</StepMadaan>
    <GovXContentSection xmlns="605e85f2-268e-450d-9afb-d305d42b267e" xsi:nil="true"/>
    <TaxCatchAll xmlns="605e85f2-268e-450d-9afb-d305d42b267e">
      <Value>207</Value>
      <Value>84</Value>
      <Value>58</Value>
      <Value>167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2" ma:contentTypeDescription="" ma:contentTypeScope="" ma:versionID="4ae9a060a8167be7536b2ed8abaa3f38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d441a9d77c50e502e8f3264639699ddb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BDF0882-FBE8-4D27-BC2A-B439DE429DAE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6d4f5a1-0dd0-43d9-9f6c-c5ab407d47a8"/>
    <ds:schemaRef ds:uri="http://schemas.microsoft.com/sharepoint/v3"/>
    <ds:schemaRef ds:uri="http://purl.org/dc/terms/"/>
    <ds:schemaRef ds:uri="http://purl.org/dc/elements/1.1/"/>
    <ds:schemaRef ds:uri="http://schemas.microsoft.com/sharepoint/v4"/>
    <ds:schemaRef ds:uri="605e85f2-268e-450d-9afb-d305d42b267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CA5EFC-DF26-4113-BB4A-2778248BE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4C8CF-C843-4A12-B372-0F1199194FB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BA4BA7C-EF33-46FC-9FBF-FA1453C1065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טווחים בעלי שם</vt:lpstr>
      </vt:variant>
      <vt:variant>
        <vt:i4>1</vt:i4>
      </vt:variant>
    </vt:vector>
  </HeadingPairs>
  <TitlesOfParts>
    <vt:vector size="11" baseType="lpstr">
      <vt:lpstr>הסברים למילוי בקשה</vt:lpstr>
      <vt:lpstr>דף ראשי</vt:lpstr>
      <vt:lpstr>כח אדם</vt:lpstr>
      <vt:lpstr>חומרים</vt:lpstr>
      <vt:lpstr>קבלני משנה בישראל</vt:lpstr>
      <vt:lpstr>קבלני משנה חוץ לארץ</vt:lpstr>
      <vt:lpstr>ציוד </vt:lpstr>
      <vt:lpstr>שיווק</vt:lpstr>
      <vt:lpstr>שונות ופטנטים</vt:lpstr>
      <vt:lpstr>ציוד יעודי (תוכניות מגנ"ט)</vt:lpstr>
      <vt:lpstr>'כח אדם'!WPrint_TitlesW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נספח ט1' - בקשה לשינויים תקציביים</dc:title>
  <dc:creator>Ran</dc:creator>
  <cp:lastModifiedBy>Daniel Freud</cp:lastModifiedBy>
  <cp:lastPrinted>2007-07-26T05:49:58Z</cp:lastPrinted>
  <dcterms:created xsi:type="dcterms:W3CDTF">2000-12-04T22:17:04Z</dcterms:created>
  <dcterms:modified xsi:type="dcterms:W3CDTF">2019-12-11T05:42:58Z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latedUnits">
    <vt:lpwstr>58;#המדען הראשי|44ceba6c-a312-49a8-b6d7-8bc9b6fc6cc6</vt:lpwstr>
  </property>
  <property fmtid="{D5CDD505-2E9C-101B-9397-08002B2CF9AE}" pid="3" name="MMDAudience">
    <vt:lpwstr/>
  </property>
  <property fmtid="{D5CDD505-2E9C-101B-9397-08002B2CF9AE}" pid="4" name="MMDSubjects">
    <vt:lpwstr>167;#המדען הראשי|0c656e7f-2f4f-4390-acb7-bfb0216e263b;#84;#מחקר ופיתוח|3e648f8a-743e-4cc0-a40a-3063a19707eb</vt:lpwstr>
  </property>
  <property fmtid="{D5CDD505-2E9C-101B-9397-08002B2CF9AE}" pid="5" name="MMDTypes">
    <vt:lpwstr>207;#טופס פיזי|7ca24818-2b6d-4f44-918e-2e7db6c243f2</vt:lpwstr>
  </property>
  <property fmtid="{D5CDD505-2E9C-101B-9397-08002B2CF9AE}" pid="6" name="MMDUnitsName">
    <vt:lpwstr/>
  </property>
  <property fmtid="{D5CDD505-2E9C-101B-9397-08002B2CF9AE}" pid="7" name="Order">
    <vt:lpwstr>13000.0000000000</vt:lpwstr>
  </property>
</Properties>
</file>